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NigelHayes/Finance/2025-26/"/>
    </mc:Choice>
  </mc:AlternateContent>
  <xr:revisionPtr revIDLastSave="0" documentId="8_{96CBADAF-545F-44F9-84D0-92183F8451F2}" xr6:coauthVersionLast="47" xr6:coauthVersionMax="47" xr10:uidLastSave="{00000000-0000-0000-0000-000000000000}"/>
  <bookViews>
    <workbookView xWindow="-19310" yWindow="-110" windowWidth="19420" windowHeight="10300" xr2:uid="{EB388EA1-CBE3-4713-9463-9CDD88925F81}"/>
  </bookViews>
  <sheets>
    <sheet name="2025 to 2026 Budget" sheetId="1" r:id="rId1"/>
    <sheet name="MTFS" sheetId="2" r:id="rId2"/>
    <sheet name="Reserves" sheetId="3" r:id="rId3"/>
  </sheets>
  <externalReferences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C41" i="1"/>
  <c r="C35" i="1"/>
  <c r="C27" i="1"/>
  <c r="C22" i="1"/>
  <c r="C21" i="1"/>
  <c r="C10" i="1"/>
  <c r="C9" i="1"/>
  <c r="C8" i="1"/>
  <c r="C7" i="1"/>
  <c r="C6" i="1"/>
  <c r="C5" i="1"/>
  <c r="C4" i="1"/>
  <c r="B41" i="1"/>
  <c r="B40" i="1"/>
  <c r="B39" i="1"/>
  <c r="B34" i="1"/>
  <c r="B33" i="1"/>
  <c r="B32" i="1"/>
  <c r="B31" i="1"/>
  <c r="B25" i="1"/>
  <c r="B28" i="1" s="1"/>
  <c r="B21" i="1"/>
  <c r="B20" i="1"/>
  <c r="B19" i="1"/>
  <c r="B18" i="1"/>
  <c r="B17" i="1"/>
  <c r="B16" i="1"/>
  <c r="B35" i="1" l="1"/>
  <c r="B37" i="1" s="1"/>
  <c r="B12" i="1"/>
  <c r="B22" i="1"/>
  <c r="C11" i="1"/>
  <c r="C13" i="1" s="1"/>
  <c r="C26" i="1" s="1"/>
  <c r="C28" i="1" s="1"/>
  <c r="C37" i="1" s="1"/>
  <c r="B10" i="1" l="1"/>
  <c r="B5" i="1" l="1"/>
  <c r="B7" i="1"/>
  <c r="B9" i="1"/>
  <c r="B6" i="1"/>
  <c r="B8" i="1"/>
  <c r="B4" i="1" l="1"/>
  <c r="B11" i="1" s="1"/>
  <c r="B13" i="1" s="1"/>
</calcChain>
</file>

<file path=xl/sharedStrings.xml><?xml version="1.0" encoding="utf-8"?>
<sst xmlns="http://schemas.openxmlformats.org/spreadsheetml/2006/main" count="421" uniqueCount="266">
  <si>
    <t>REVENUE BUDGET 2025/26</t>
  </si>
  <si>
    <t>Parks &amp; Open Spaces</t>
  </si>
  <si>
    <t>Allotments</t>
  </si>
  <si>
    <t>Municipal Buildings</t>
  </si>
  <si>
    <t>Cemeteries</t>
  </si>
  <si>
    <t>Cultural &amp; Twinning Activities</t>
  </si>
  <si>
    <t>Corporate &amp; Democratic</t>
  </si>
  <si>
    <t>Other Services</t>
  </si>
  <si>
    <t>Operational Budget</t>
  </si>
  <si>
    <t>Precept</t>
  </si>
  <si>
    <t>Transfer to General Reserves</t>
  </si>
  <si>
    <t>Subjective Analysis of Revenue Budget</t>
  </si>
  <si>
    <t>Employees</t>
  </si>
  <si>
    <t>External Payments</t>
  </si>
  <si>
    <t xml:space="preserve">Transfers to Earmarked </t>
  </si>
  <si>
    <t>Capital Financing Costs</t>
  </si>
  <si>
    <t>Income</t>
  </si>
  <si>
    <t>Transfer from Earmarked</t>
  </si>
  <si>
    <t>General Reserve</t>
  </si>
  <si>
    <t xml:space="preserve">Opening Balance at 1 April </t>
  </si>
  <si>
    <t>Transfer from Ops Budget</t>
  </si>
  <si>
    <t>To Corporate Projects Reserve</t>
  </si>
  <si>
    <t>Closing Balance at 31 March</t>
  </si>
  <si>
    <t>Earmarked Reserves</t>
  </si>
  <si>
    <t xml:space="preserve">Transfer from Revenue </t>
  </si>
  <si>
    <t>Other Income &amp; Transfers</t>
  </si>
  <si>
    <t>Expenditure from Reserves</t>
  </si>
  <si>
    <t xml:space="preserve">Closing Balance 31 March </t>
  </si>
  <si>
    <t>All Reserves held at year end</t>
  </si>
  <si>
    <t>Tax Base</t>
  </si>
  <si>
    <t>Band D Charge                                                         £</t>
  </si>
  <si>
    <t>O/s PWLB Debt at 31 March             £</t>
  </si>
  <si>
    <t>2023/24</t>
  </si>
  <si>
    <t>Actual</t>
  </si>
  <si>
    <t>£</t>
  </si>
  <si>
    <t>2024/25</t>
  </si>
  <si>
    <t>Budget</t>
  </si>
  <si>
    <t>2025/26</t>
  </si>
  <si>
    <t>Band A</t>
  </si>
  <si>
    <t>Band B</t>
  </si>
  <si>
    <t>Band C</t>
  </si>
  <si>
    <t>Band D</t>
  </si>
  <si>
    <t>Band E</t>
  </si>
  <si>
    <t>Bang F</t>
  </si>
  <si>
    <t>Band G</t>
  </si>
  <si>
    <t>Band H</t>
  </si>
  <si>
    <t>REVENUE BUDGET 2024/25</t>
  </si>
  <si>
    <t>PARKS &amp; OPEN SPACES</t>
  </si>
  <si>
    <t>Electricity</t>
  </si>
  <si>
    <t>Water</t>
  </si>
  <si>
    <t>Rent</t>
  </si>
  <si>
    <t>Rates</t>
  </si>
  <si>
    <t>Premises Repairs &amp; Maintenance</t>
  </si>
  <si>
    <t>Other Repairs &amp; Maintenance</t>
  </si>
  <si>
    <t>Great Field Maintenance</t>
  </si>
  <si>
    <t>Highway Trees Partnership</t>
  </si>
  <si>
    <t>Legal Bills</t>
  </si>
  <si>
    <t>Walks Cleaning Contract</t>
  </si>
  <si>
    <t>The Great Field Toilets - AET</t>
  </si>
  <si>
    <t>Office Team</t>
  </si>
  <si>
    <t>Outdoor Services Team</t>
  </si>
  <si>
    <t>To DTC Tree Works Reserve</t>
  </si>
  <si>
    <t>To Reserves: Play Equipment</t>
  </si>
  <si>
    <t>To Reserves: Great Field</t>
  </si>
  <si>
    <t>To Reserves: Parks Premises</t>
  </si>
  <si>
    <t>Total Expenditure</t>
  </si>
  <si>
    <t>Tennis</t>
  </si>
  <si>
    <t>Football</t>
  </si>
  <si>
    <t>Bowling Alley Walk Wayleave</t>
  </si>
  <si>
    <t>Borough Gardens Flat Rental</t>
  </si>
  <si>
    <t>Borough Gardens House Hire</t>
  </si>
  <si>
    <t xml:space="preserve">Borough Gardens Kiosk </t>
  </si>
  <si>
    <t>Louds Mill Depot Feed in Tariff</t>
  </si>
  <si>
    <t>Pavilion RHI Payments</t>
  </si>
  <si>
    <t>Bowls Club Land &amp; Water</t>
  </si>
  <si>
    <t>Recharges &amp; Sundry</t>
  </si>
  <si>
    <t>Total Income</t>
  </si>
  <si>
    <t>Met by Precept on Taxpayer</t>
  </si>
  <si>
    <t>ALLOTMENTS</t>
  </si>
  <si>
    <t xml:space="preserve">Rent </t>
  </si>
  <si>
    <t>Repairs, Maintenance &amp; Pests</t>
  </si>
  <si>
    <t>Subscriptions</t>
  </si>
  <si>
    <t>Rents, Water &amp; Wayleaves</t>
  </si>
  <si>
    <t>MUNICIPAL BUILDINGS</t>
  </si>
  <si>
    <t>Salaries</t>
  </si>
  <si>
    <t>Overtime</t>
  </si>
  <si>
    <t>National Insurance</t>
  </si>
  <si>
    <t>Pensions</t>
  </si>
  <si>
    <t>Dorchester Arts Grant ex Staff</t>
  </si>
  <si>
    <t>Training Courses</t>
  </si>
  <si>
    <t>Repairs &amp; Maintenance</t>
  </si>
  <si>
    <t>Telephone</t>
  </si>
  <si>
    <t>To Reserves: Repay Corporate Projects</t>
  </si>
  <si>
    <t>To Reserves: FOH Works</t>
  </si>
  <si>
    <t>To Reserves: Municipal Buildings</t>
  </si>
  <si>
    <t>OFGEM RHI</t>
  </si>
  <si>
    <t>CEMETERIES</t>
  </si>
  <si>
    <t>Water, Service Charges  &amp; Cesspit</t>
  </si>
  <si>
    <t>General Maintenance</t>
  </si>
  <si>
    <t>Cemetery Grass Cutting</t>
  </si>
  <si>
    <t>To Reserves: Cemeteries</t>
  </si>
  <si>
    <t>Burial Fees &amp; Chapel</t>
  </si>
  <si>
    <t>ERBs, Memorials &amp; Inscriptions</t>
  </si>
  <si>
    <t>CULTURAL &amp; TWINNING</t>
  </si>
  <si>
    <t>In House Events</t>
  </si>
  <si>
    <t>Christmas Lights</t>
  </si>
  <si>
    <t>Partner Events &amp; Sponsorship</t>
  </si>
  <si>
    <t>Heritage Events</t>
  </si>
  <si>
    <t>Grants</t>
  </si>
  <si>
    <t>Special Items -  Coronation</t>
  </si>
  <si>
    <t>People Need Nature Annual Grant</t>
  </si>
  <si>
    <t>Support for Dorchester Arts Grant</t>
  </si>
  <si>
    <t>Support for Dorchester Arts Staff</t>
  </si>
  <si>
    <t xml:space="preserve">Twinning </t>
  </si>
  <si>
    <t>Offices Team</t>
  </si>
  <si>
    <t>OUTDOOR SERVICES TEAM</t>
  </si>
  <si>
    <t>Agency Staff</t>
  </si>
  <si>
    <t>Training &amp; Subsistence</t>
  </si>
  <si>
    <t xml:space="preserve">Subscriptions </t>
  </si>
  <si>
    <t>Vehicle/Mower Costs and Repairs</t>
  </si>
  <si>
    <t>Tools, Equip, Signs, Servicing</t>
  </si>
  <si>
    <t>Health &amp; Safety &amp; Protective Clothing</t>
  </si>
  <si>
    <t>Fuel</t>
  </si>
  <si>
    <t>Cleaning/Bin Liners/Dog Bags</t>
  </si>
  <si>
    <t>Waste Services</t>
  </si>
  <si>
    <t>Telephones</t>
  </si>
  <si>
    <t>Advertising</t>
  </si>
  <si>
    <t xml:space="preserve">To Reserves: Vehicles &amp; Equipment </t>
  </si>
  <si>
    <t>Total recharged to Services</t>
  </si>
  <si>
    <t>Recharged to</t>
  </si>
  <si>
    <t>Parks and Open Spaces</t>
  </si>
  <si>
    <t>Recharged to Services</t>
  </si>
  <si>
    <t xml:space="preserve">CORPORATE &amp; DEMOCRATIC </t>
  </si>
  <si>
    <t>Members Allowance</t>
  </si>
  <si>
    <t>Members Training &amp; Travel</t>
  </si>
  <si>
    <t>Civic &amp; Ceremonial Expenses</t>
  </si>
  <si>
    <t>Mayoral Expenses</t>
  </si>
  <si>
    <t>Town Crier</t>
  </si>
  <si>
    <t>New Town Crier Expenses</t>
  </si>
  <si>
    <t>Election Costs</t>
  </si>
  <si>
    <t>Entertaining &amp; Gifts</t>
  </si>
  <si>
    <t>Youth Council &amp; Democracy Day</t>
  </si>
  <si>
    <t>OTHER SERVICES</t>
  </si>
  <si>
    <t>Tourism Development</t>
  </si>
  <si>
    <t>Sawmills rent</t>
  </si>
  <si>
    <t>To Public Realm Reserve</t>
  </si>
  <si>
    <t>To Arts &amp; Cultural Reserve - DBC</t>
  </si>
  <si>
    <t>Dorchester Heritage Joint Committee</t>
  </si>
  <si>
    <t>Citizens Advice</t>
  </si>
  <si>
    <t>Dorchester Youth &amp; Community Centre</t>
  </si>
  <si>
    <t>Dorchester Ballet Club</t>
  </si>
  <si>
    <t>Apprenticeships</t>
  </si>
  <si>
    <t xml:space="preserve">Videographer </t>
  </si>
  <si>
    <t>Footfall Counter</t>
  </si>
  <si>
    <t>Debt Charges</t>
  </si>
  <si>
    <t>Staff - Tourism/Community/Assistant</t>
  </si>
  <si>
    <t>Treasury Interest</t>
  </si>
  <si>
    <t>Development Assistant from Reserves</t>
  </si>
  <si>
    <t>Sawmills rent recharged</t>
  </si>
  <si>
    <t>Market Income</t>
  </si>
  <si>
    <t>OFFICES TEAM</t>
  </si>
  <si>
    <t>Employers National Insurance</t>
  </si>
  <si>
    <t>Employers Superannuation</t>
  </si>
  <si>
    <t>Travel &amp; Subsistence</t>
  </si>
  <si>
    <t>Subscriptions (Professional Bodies)</t>
  </si>
  <si>
    <t>Cleaning Materials</t>
  </si>
  <si>
    <t>Gas</t>
  </si>
  <si>
    <t>Financial Services inc Audit, Bank &amp; Sage</t>
  </si>
  <si>
    <t xml:space="preserve">Employment Law and H &amp; S </t>
  </si>
  <si>
    <t>Legal &amp; Professional Fees, Advertising</t>
  </si>
  <si>
    <t>Insurance</t>
  </si>
  <si>
    <t>Stationery &amp; Equipment</t>
  </si>
  <si>
    <t>Newsletter</t>
  </si>
  <si>
    <t>IT, Printing &amp; Copying</t>
  </si>
  <si>
    <t>New Website</t>
  </si>
  <si>
    <t>Mobile Phones</t>
  </si>
  <si>
    <t>Photocopier Charges</t>
  </si>
  <si>
    <t>Postage</t>
  </si>
  <si>
    <t>Recharge to Dorchester Markets Panel</t>
  </si>
  <si>
    <t>Net Expenditure recharged to Services</t>
  </si>
  <si>
    <t>Corporate &amp; Democratic Management</t>
  </si>
  <si>
    <t>Development</t>
  </si>
  <si>
    <t>Cultural Activity &amp; Twinning</t>
  </si>
  <si>
    <t xml:space="preserve">Medium Term Financial Strategy </t>
  </si>
  <si>
    <t>23/24</t>
  </si>
  <si>
    <t>24/25</t>
  </si>
  <si>
    <t>25/26</t>
  </si>
  <si>
    <t>26/27</t>
  </si>
  <si>
    <t>27/28</t>
  </si>
  <si>
    <t>Yoy %</t>
  </si>
  <si>
    <t>Forecast</t>
  </si>
  <si>
    <t>Revenue Budget</t>
  </si>
  <si>
    <t>£000</t>
  </si>
  <si>
    <t xml:space="preserve"> Change</t>
  </si>
  <si>
    <t>-</t>
  </si>
  <si>
    <t>Transfer from/to Operational Budget</t>
  </si>
  <si>
    <t>Transfer to Corporate Projects Reserve</t>
  </si>
  <si>
    <t>Transfers/Payments in to Reserves</t>
  </si>
  <si>
    <t>Payments/Transfers out from Reserves</t>
  </si>
  <si>
    <t>Corporate Project Unallocated at Year End</t>
  </si>
  <si>
    <t>Outstanding Debt at Year End           £k</t>
  </si>
  <si>
    <t>Council Tax                                         £k</t>
  </si>
  <si>
    <t>Notes</t>
  </si>
  <si>
    <t>1. Precept assumes Council Tax rises @ 2.00% from 2026/27, no Tax Base growth</t>
  </si>
  <si>
    <t xml:space="preserve">2. Any operational surplus and CIL receipts credited to Corporate Projects Reserve to pay </t>
  </si>
  <si>
    <t xml:space="preserve">    for the front of house works.</t>
  </si>
  <si>
    <t>3. 26/27 includes a contribution to a new earmarked reserve for Election Costs, £3k a year.</t>
  </si>
  <si>
    <t>4. Best estimate of new or transferred services, driven by cuts in other tiers</t>
  </si>
  <si>
    <t>5. Earmarked Reserves expenditure reflects best available knowledge</t>
  </si>
  <si>
    <t>6. General Reserve set at £100k</t>
  </si>
  <si>
    <t>7. Further limited savings may be identified in budgets during review processes</t>
  </si>
  <si>
    <t>RESERVES</t>
  </si>
  <si>
    <t>Cttee</t>
  </si>
  <si>
    <t xml:space="preserve"> Balance</t>
  </si>
  <si>
    <t>Paid In</t>
  </si>
  <si>
    <t>Spend</t>
  </si>
  <si>
    <t>Mar 24</t>
  </si>
  <si>
    <t>Mar 25</t>
  </si>
  <si>
    <t>Mar 26</t>
  </si>
  <si>
    <t>Reason for holding Reserve</t>
  </si>
  <si>
    <t>23/24 Spend</t>
  </si>
  <si>
    <t>24/25 Spend</t>
  </si>
  <si>
    <t>Infrastructure &amp; Equipment</t>
  </si>
  <si>
    <t xml:space="preserve">Cemeteries </t>
  </si>
  <si>
    <t>Man</t>
  </si>
  <si>
    <t>Buildings/infrastructure</t>
  </si>
  <si>
    <t>Repaint Pbury wall, Pbury fence</t>
  </si>
  <si>
    <t>MB Repairs &amp; Maintenance</t>
  </si>
  <si>
    <t>Building works/refurb</t>
  </si>
  <si>
    <t>MB Front of House works</t>
  </si>
  <si>
    <t>Parks Premises</t>
  </si>
  <si>
    <t>Buildings/infrastructure refurb.</t>
  </si>
  <si>
    <t xml:space="preserve">Play Equipment </t>
  </si>
  <si>
    <t xml:space="preserve"> Equipment replacement</t>
  </si>
  <si>
    <t>Great Field Reserve</t>
  </si>
  <si>
    <t>Tree Reserve</t>
  </si>
  <si>
    <t>Tree Works</t>
  </si>
  <si>
    <t>Tennis Courts Reserve</t>
  </si>
  <si>
    <t>19 North Square Refurb</t>
  </si>
  <si>
    <t>Pol</t>
  </si>
  <si>
    <t>Public Realm</t>
  </si>
  <si>
    <t>Infrastructure refurb</t>
  </si>
  <si>
    <t xml:space="preserve">Vehicles &amp; Equipment </t>
  </si>
  <si>
    <t>Fleet &amp; equipment replacement</t>
  </si>
  <si>
    <t>Cultural</t>
  </si>
  <si>
    <t>Arts &amp; Culture</t>
  </si>
  <si>
    <t xml:space="preserve">Christmas Lights </t>
  </si>
  <si>
    <t>Replace lights</t>
  </si>
  <si>
    <t>New Christmas Lights</t>
  </si>
  <si>
    <t>DTC Website &amp; IT</t>
  </si>
  <si>
    <t>£3k DTC Website, £4,651.87 IT</t>
  </si>
  <si>
    <t>Tourist Information</t>
  </si>
  <si>
    <t>TIC Replacement Projects</t>
  </si>
  <si>
    <t>Miscellaneous Reserves</t>
  </si>
  <si>
    <t>Corporate Projects</t>
  </si>
  <si>
    <t>Own or partner capital projects</t>
  </si>
  <si>
    <t>Apprenticeship Reserve</t>
  </si>
  <si>
    <t>Planning Advice Reserve</t>
  </si>
  <si>
    <t>Local Plan &amp; other advice</t>
  </si>
  <si>
    <t>Climate Emergency Reserve</t>
  </si>
  <si>
    <t>Own or partner Climate projects</t>
  </si>
  <si>
    <t xml:space="preserve">Graves In Perpetuity </t>
  </si>
  <si>
    <t>Maint. and flowers on 6 graves</t>
  </si>
  <si>
    <t>Total Earmarked Reserves</t>
  </si>
  <si>
    <t>General Emergency Fund</t>
  </si>
  <si>
    <t>Total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</si>
</sst>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_ ;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4" fillId="0" borderId="0" xfId="1" quotePrefix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Border="1" applyAlignment="1">
      <alignment horizontal="right" vertical="top"/>
    </xf>
    <xf numFmtId="166" fontId="4" fillId="0" borderId="0" xfId="1" applyNumberFormat="1" applyFont="1" applyFill="1" applyBorder="1" applyAlignment="1">
      <alignment horizontal="right" vertical="top"/>
    </xf>
    <xf numFmtId="43" fontId="4" fillId="0" borderId="0" xfId="1" applyFont="1" applyFill="1" applyBorder="1" applyAlignment="1">
      <alignment horizontal="right" vertical="top"/>
    </xf>
    <xf numFmtId="165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4" fontId="4" fillId="0" borderId="0" xfId="1" applyNumberFormat="1" applyFont="1" applyFill="1" applyAlignment="1">
      <alignment horizontal="right"/>
    </xf>
    <xf numFmtId="3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 applyAlignment="1">
      <alignment horizontal="center"/>
    </xf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rchestertowncouncil.sharepoint.com/sites/DTCFiles/Shared%20Documents/General/Shares/NigelHayes/Finance/2025-26/25%2026%20Budget.xlsx" TargetMode="External"/><Relationship Id="rId1" Type="http://schemas.openxmlformats.org/officeDocument/2006/relationships/externalLinkPath" Target="25%2026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rchestertowncouncil.sharepoint.com/sites/DTCFiles/Shared%20Documents/General/Shares/NigelHayes/Finance/2023-24/Budget%20Reports/March%202024%20Budget%20Report.xlsx" TargetMode="External"/><Relationship Id="rId1" Type="http://schemas.openxmlformats.org/officeDocument/2006/relationships/externalLinkPath" Target="/sites/DTCFiles/Shared%20Documents/General/Shares/NigelHayes/Finance/2023-24/Budget%20Reports/March%202024%20Budget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rchestertowncouncil.sharepoint.com/sites/DTCFiles/Shared%20Documents/General/Shares/NigelHayes/Finance/2023-24/Closedown/Balance%20Sheet%202324.xlsx" TargetMode="External"/><Relationship Id="rId1" Type="http://schemas.openxmlformats.org/officeDocument/2006/relationships/externalLinkPath" Target="/sites/DTCFiles/Shared%20Documents/General/Shares/NigelHayes/Finance/2023-24/Closedown/Balance%20Sheet%2023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rchestertowncouncil.sharepoint.com/sites/DTCFiles/Shared%20Documents/General/Shares/NigelHayes/Finance/2023-24/Budget%20and%20Precept/23%2024%20Budget.xlsx" TargetMode="External"/><Relationship Id="rId1" Type="http://schemas.openxmlformats.org/officeDocument/2006/relationships/externalLinkPath" Target="/sites/DTCFiles/Shared%20Documents/General/Shares/NigelHayes/Finance/2023-24/Budget%20and%20Precept/23%2024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ess"/>
      <sheetName val="I&amp;E"/>
      <sheetName val="Admin Rchg (na)"/>
      <sheetName val="Project Budget 1112 - 1213"/>
      <sheetName val="Summary of points"/>
      <sheetName val="Changes per meeting 211209"/>
      <sheetName val="Revised Rec of Cash and Reserve"/>
      <sheetName val="Rec of Reserves and Cash"/>
      <sheetName val="Possible items funded from res"/>
      <sheetName val="Sliding Scale"/>
      <sheetName val="MTFS"/>
      <sheetName val="Management"/>
      <sheetName val="Trial Balance"/>
      <sheetName val="Adjustments"/>
      <sheetName val="Corporate Management (x)"/>
      <sheetName val="Policy"/>
      <sheetName val="Reserves"/>
      <sheetName val="Subjective"/>
      <sheetName val="Salaries"/>
      <sheetName val="Recharges"/>
      <sheetName val="Debt"/>
      <sheetName val="Treasury"/>
      <sheetName val="Sheet3"/>
      <sheetName val="MB Works Repayments"/>
      <sheetName val="Code Allocation"/>
      <sheetName val="Precept Summary Table"/>
      <sheetName val="Capital charges"/>
      <sheetName val="FAR 0809 Budgeted"/>
      <sheetName val="FAR 0910 Budgeted"/>
      <sheetName val="Goverment Grant Postings"/>
      <sheetName val="Admin Recharge"/>
      <sheetName val="Sheet1"/>
      <sheetName val="Insurance"/>
      <sheetName val="OT 0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B37">
            <v>665347.76</v>
          </cell>
          <cell r="C37">
            <v>724429</v>
          </cell>
        </row>
        <row r="48">
          <cell r="B48">
            <v>17492.46</v>
          </cell>
          <cell r="C48">
            <v>22598</v>
          </cell>
        </row>
        <row r="71">
          <cell r="B71">
            <v>427558.13</v>
          </cell>
          <cell r="C71">
            <v>400308</v>
          </cell>
        </row>
        <row r="87">
          <cell r="B87">
            <v>44554.540000000008</v>
          </cell>
          <cell r="C87">
            <v>55855</v>
          </cell>
        </row>
        <row r="103">
          <cell r="B103">
            <v>77327.8</v>
          </cell>
          <cell r="C103">
            <v>80019</v>
          </cell>
        </row>
      </sheetData>
      <sheetData sheetId="12"/>
      <sheetData sheetId="13"/>
      <sheetData sheetId="14"/>
      <sheetData sheetId="15">
        <row r="16">
          <cell r="B16">
            <v>262110.94</v>
          </cell>
          <cell r="C16">
            <v>307324</v>
          </cell>
        </row>
        <row r="33">
          <cell r="B33">
            <v>0</v>
          </cell>
          <cell r="C33">
            <v>0</v>
          </cell>
        </row>
        <row r="37">
          <cell r="B37">
            <v>96801.25999999998</v>
          </cell>
          <cell r="C37">
            <v>135237</v>
          </cell>
        </row>
      </sheetData>
      <sheetData sheetId="16"/>
      <sheetData sheetId="17"/>
      <sheetData sheetId="18"/>
      <sheetData sheetId="19"/>
      <sheetData sheetId="20">
        <row r="15">
          <cell r="G15">
            <v>70000</v>
          </cell>
        </row>
        <row r="27">
          <cell r="G27">
            <v>42000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ess"/>
      <sheetName val="Admin Rchg (na)"/>
      <sheetName val="Project Budget 1112 - 1213"/>
      <sheetName val="Summary of points"/>
      <sheetName val="Changes per meeting 211209"/>
      <sheetName val="Revised Rec of Cash and Reserve"/>
      <sheetName val="Rec of Reserves and Cash"/>
      <sheetName val="Possible items funded from res"/>
      <sheetName val="310324"/>
      <sheetName val="Workings Sheet"/>
      <sheetName val="Trial Balance"/>
      <sheetName val="Adjustments"/>
      <sheetName val="Corporate Management (x)"/>
      <sheetName val="Code Allocation"/>
      <sheetName val="Precept Summary Table"/>
      <sheetName val="Capital charges"/>
      <sheetName val="FAR 0809 Budgeted"/>
      <sheetName val="FAR 0910 Budgeted"/>
      <sheetName val="Goverment Grant Postings"/>
      <sheetName val="Admin Recharge"/>
      <sheetName val="Sheet1"/>
      <sheetName val="Insurance"/>
      <sheetName val="OT 0910"/>
      <sheetName val="By Type"/>
      <sheetName val="Management Report"/>
      <sheetName val="Cash Position"/>
      <sheetName val="Debtors and Bank Balances"/>
      <sheetName val="Reallocations"/>
      <sheetName val="AR Allocation (2)"/>
      <sheetName val="AR Allocation"/>
      <sheetName val="Budget"/>
      <sheetName val="Annual Town Meeting Report"/>
      <sheetName val="Allotments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D4">
            <v>12141.09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4">
          <cell r="E24">
            <v>893690.48</v>
          </cell>
        </row>
        <row r="27">
          <cell r="E27">
            <v>16751.88</v>
          </cell>
        </row>
        <row r="125">
          <cell r="E125">
            <v>549695.19999999995</v>
          </cell>
        </row>
        <row r="144">
          <cell r="E144">
            <v>365100</v>
          </cell>
        </row>
        <row r="173">
          <cell r="E173">
            <v>-234044.65000000002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"/>
      <sheetName val="Bank Debtors PIA"/>
      <sheetName val="Creditors RIA"/>
      <sheetName val="Annual Return"/>
      <sheetName val="Income &amp; Expenditure Netted"/>
      <sheetName val="Earmarked"/>
      <sheetName val="Debt Charges"/>
      <sheetName val="TB Reallocations"/>
      <sheetName val="Asset Register"/>
    </sheetNames>
    <sheetDataSet>
      <sheetData sheetId="0">
        <row r="5">
          <cell r="H5">
            <v>132064.54999999999</v>
          </cell>
        </row>
      </sheetData>
      <sheetData sheetId="1"/>
      <sheetData sheetId="2"/>
      <sheetData sheetId="3"/>
      <sheetData sheetId="4"/>
      <sheetData sheetId="5">
        <row r="23">
          <cell r="C23">
            <v>1304509.8099999996</v>
          </cell>
          <cell r="D23">
            <v>434164.55</v>
          </cell>
          <cell r="F23">
            <v>35370.559999999998</v>
          </cell>
          <cell r="G23">
            <v>285661.38999999996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ess"/>
      <sheetName val="I&amp;E"/>
      <sheetName val="Admin Rchg (na)"/>
      <sheetName val="Project Budget 1112 - 1213"/>
      <sheetName val="Summary of points"/>
      <sheetName val="Changes per meeting 211209"/>
      <sheetName val="Revised Rec of Cash and Reserve"/>
      <sheetName val="Rec of Reserves and Cash"/>
      <sheetName val="Possible items funded from res"/>
      <sheetName val="MTFS"/>
      <sheetName val="Management"/>
      <sheetName val="Trial Balance"/>
      <sheetName val="Adjustments"/>
      <sheetName val="Corporate Management (x)"/>
      <sheetName val="Policy"/>
      <sheetName val="Reserves"/>
      <sheetName val="Subjective"/>
      <sheetName val="Salaries"/>
      <sheetName val="2223 Proposed pay increase"/>
      <sheetName val="Recharges"/>
      <sheetName val="Debt"/>
      <sheetName val="Treasury"/>
      <sheetName val="Sheet2"/>
      <sheetName val="Salary Difference"/>
      <sheetName val="Sheet3"/>
      <sheetName val="Code Allocation"/>
      <sheetName val="Precept Summary Table"/>
      <sheetName val="Capital charges"/>
      <sheetName val="FAR 0809 Budgeted"/>
      <sheetName val="FAR 0910 Budgeted"/>
      <sheetName val="Goverment Grant Postings"/>
      <sheetName val="Admin Recharge"/>
      <sheetName val="Sheet1"/>
      <sheetName val="Insurance"/>
      <sheetName val="OT 0910"/>
    </sheetNames>
    <sheetDataSet>
      <sheetData sheetId="0"/>
      <sheetData sheetId="1">
        <row r="39">
          <cell r="E39">
            <v>8091.3</v>
          </cell>
        </row>
        <row r="40">
          <cell r="E40">
            <v>206.21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443C-70EC-4CF5-9B86-A976A3827696}">
  <dimension ref="A1:G276"/>
  <sheetViews>
    <sheetView tabSelected="1" topLeftCell="A244" workbookViewId="0">
      <selection activeCell="A231" sqref="A231"/>
    </sheetView>
  </sheetViews>
  <sheetFormatPr defaultRowHeight="14.5" x14ac:dyDescent="0.35"/>
  <cols>
    <col min="1" max="1" width="35" bestFit="1" customWidth="1"/>
    <col min="2" max="3" width="10" bestFit="1" customWidth="1"/>
    <col min="4" max="4" width="9.90625" bestFit="1" customWidth="1"/>
    <col min="5" max="5" width="7.08984375" customWidth="1"/>
    <col min="6" max="6" width="6.90625" customWidth="1"/>
    <col min="7" max="7" width="6.7265625" customWidth="1"/>
  </cols>
  <sheetData>
    <row r="1" spans="1:7" ht="15.5" x14ac:dyDescent="0.35">
      <c r="A1" s="15" t="s">
        <v>0</v>
      </c>
      <c r="B1" s="1" t="s">
        <v>32</v>
      </c>
      <c r="C1" s="1" t="s">
        <v>35</v>
      </c>
      <c r="D1" t="s">
        <v>37</v>
      </c>
    </row>
    <row r="2" spans="1:7" ht="15.5" x14ac:dyDescent="0.35">
      <c r="B2" s="1" t="s">
        <v>33</v>
      </c>
      <c r="C2" s="1" t="s">
        <v>36</v>
      </c>
      <c r="D2" t="s">
        <v>36</v>
      </c>
    </row>
    <row r="3" spans="1:7" ht="15.5" x14ac:dyDescent="0.35">
      <c r="B3" s="1" t="s">
        <v>34</v>
      </c>
      <c r="C3" s="1" t="s">
        <v>34</v>
      </c>
      <c r="D3" t="s">
        <v>34</v>
      </c>
    </row>
    <row r="4" spans="1:7" ht="15.5" x14ac:dyDescent="0.35">
      <c r="A4" s="18" t="s">
        <v>1</v>
      </c>
      <c r="B4" s="2">
        <f>[1]Management!B37</f>
        <v>665347.76</v>
      </c>
      <c r="C4" s="2">
        <f>+[1]Management!C37</f>
        <v>724429</v>
      </c>
      <c r="D4" s="11">
        <v>807390.28558405547</v>
      </c>
      <c r="F4" t="s">
        <v>38</v>
      </c>
      <c r="G4" s="13">
        <v>143.02439999999999</v>
      </c>
    </row>
    <row r="5" spans="1:7" ht="15.5" x14ac:dyDescent="0.35">
      <c r="A5" t="s">
        <v>2</v>
      </c>
      <c r="B5" s="2">
        <f>[1]Management!B48</f>
        <v>17492.46</v>
      </c>
      <c r="C5" s="2">
        <f>+[1]Management!C48</f>
        <v>22598</v>
      </c>
      <c r="D5" s="11">
        <v>28476.895245974185</v>
      </c>
      <c r="F5" t="s">
        <v>39</v>
      </c>
      <c r="G5" s="13">
        <v>166.86179999999999</v>
      </c>
    </row>
    <row r="6" spans="1:7" ht="15.5" x14ac:dyDescent="0.35">
      <c r="A6" t="s">
        <v>3</v>
      </c>
      <c r="B6" s="2">
        <f>[1]Management!B71</f>
        <v>427558.13</v>
      </c>
      <c r="C6" s="2">
        <f>+[1]Management!C71</f>
        <v>400308</v>
      </c>
      <c r="D6" s="11">
        <v>382508.60249407467</v>
      </c>
      <c r="F6" t="s">
        <v>40</v>
      </c>
      <c r="G6" s="13">
        <v>190.69919999999999</v>
      </c>
    </row>
    <row r="7" spans="1:7" ht="15.5" x14ac:dyDescent="0.35">
      <c r="A7" t="s">
        <v>4</v>
      </c>
      <c r="B7" s="2">
        <f>[1]Management!B87</f>
        <v>44554.540000000008</v>
      </c>
      <c r="C7" s="2">
        <f>+[1]Management!C87</f>
        <v>55855</v>
      </c>
      <c r="D7" s="11">
        <v>67898.344480781467</v>
      </c>
      <c r="F7" t="s">
        <v>41</v>
      </c>
      <c r="G7" s="13">
        <v>214.53659999999999</v>
      </c>
    </row>
    <row r="8" spans="1:7" ht="15.5" x14ac:dyDescent="0.35">
      <c r="A8" t="s">
        <v>5</v>
      </c>
      <c r="B8" s="2">
        <f>[1]Management!B103</f>
        <v>77327.8</v>
      </c>
      <c r="C8" s="2">
        <f>+[1]Management!C103</f>
        <v>80019</v>
      </c>
      <c r="D8" s="11">
        <v>89029.159963433296</v>
      </c>
      <c r="F8" t="s">
        <v>42</v>
      </c>
      <c r="G8" s="13">
        <v>262.21139999999997</v>
      </c>
    </row>
    <row r="9" spans="1:7" ht="15.5" x14ac:dyDescent="0.35">
      <c r="A9" t="s">
        <v>6</v>
      </c>
      <c r="B9" s="2">
        <f>[1]Policy!B16</f>
        <v>262110.94</v>
      </c>
      <c r="C9" s="2">
        <f>+[1]Policy!C16</f>
        <v>307324</v>
      </c>
      <c r="D9" s="11">
        <v>299202.39171975356</v>
      </c>
      <c r="F9" t="s">
        <v>43</v>
      </c>
      <c r="G9" s="13">
        <v>309.88619999999997</v>
      </c>
    </row>
    <row r="10" spans="1:7" ht="15.5" x14ac:dyDescent="0.35">
      <c r="A10" t="s">
        <v>7</v>
      </c>
      <c r="B10" s="2">
        <f>[1]Policy!B37</f>
        <v>96801.25999999998</v>
      </c>
      <c r="C10" s="2">
        <f>+[1]Policy!C37</f>
        <v>135237</v>
      </c>
      <c r="D10" s="11">
        <v>148342.72631733288</v>
      </c>
      <c r="F10" t="s">
        <v>44</v>
      </c>
      <c r="G10" s="13">
        <v>357.56099999999998</v>
      </c>
    </row>
    <row r="11" spans="1:7" ht="15.5" x14ac:dyDescent="0.35">
      <c r="A11" s="15" t="s">
        <v>8</v>
      </c>
      <c r="B11" s="3">
        <f>SUM(B4:B10)</f>
        <v>1591192.8900000001</v>
      </c>
      <c r="C11" s="3">
        <f>SUM(C4:C10)</f>
        <v>1725770</v>
      </c>
      <c r="D11" s="16">
        <v>1822848.4058054055</v>
      </c>
      <c r="F11" t="s">
        <v>45</v>
      </c>
      <c r="G11" s="13">
        <v>429.07319999999999</v>
      </c>
    </row>
    <row r="12" spans="1:7" ht="15.5" x14ac:dyDescent="0.35">
      <c r="A12" t="s">
        <v>9</v>
      </c>
      <c r="B12" s="2">
        <f>B39*B40</f>
        <v>1668506.973</v>
      </c>
      <c r="C12" s="2">
        <v>1726115</v>
      </c>
      <c r="D12" s="11">
        <v>1822938.94386</v>
      </c>
    </row>
    <row r="13" spans="1:7" ht="15.5" x14ac:dyDescent="0.35">
      <c r="A13" t="s">
        <v>10</v>
      </c>
      <c r="B13" s="3">
        <f>+B12-B11</f>
        <v>77314.082999999868</v>
      </c>
      <c r="C13" s="3">
        <f>+C12-C11</f>
        <v>345</v>
      </c>
      <c r="D13" s="16">
        <v>90.538054594537243</v>
      </c>
    </row>
    <row r="14" spans="1:7" ht="15.5" x14ac:dyDescent="0.35">
      <c r="B14" s="2"/>
      <c r="C14" s="2"/>
      <c r="D14" s="11"/>
    </row>
    <row r="15" spans="1:7" ht="15.5" x14ac:dyDescent="0.35">
      <c r="A15" s="15" t="s">
        <v>11</v>
      </c>
      <c r="B15" s="2"/>
      <c r="C15" s="2"/>
      <c r="D15" s="11"/>
    </row>
    <row r="16" spans="1:7" ht="15.5" x14ac:dyDescent="0.35">
      <c r="A16" t="s">
        <v>12</v>
      </c>
      <c r="B16" s="2">
        <f>'[2]By Type'!$E$24</f>
        <v>893690.48</v>
      </c>
      <c r="C16" s="2">
        <v>965728</v>
      </c>
      <c r="D16" s="11">
        <v>1069657.9308054056</v>
      </c>
    </row>
    <row r="17" spans="1:4" ht="15.5" x14ac:dyDescent="0.35">
      <c r="A17" t="s">
        <v>13</v>
      </c>
      <c r="B17" s="2">
        <f>'[2]By Type'!$E$125</f>
        <v>549695.19999999995</v>
      </c>
      <c r="C17" s="2">
        <v>597503</v>
      </c>
      <c r="D17" s="11">
        <v>610536.12</v>
      </c>
    </row>
    <row r="18" spans="1:4" ht="15.5" x14ac:dyDescent="0.35">
      <c r="A18" t="s">
        <v>14</v>
      </c>
      <c r="B18" s="2">
        <f>'[2]By Type'!$E$144</f>
        <v>365100</v>
      </c>
      <c r="C18" s="2">
        <v>345600</v>
      </c>
      <c r="D18" s="11">
        <v>343582</v>
      </c>
    </row>
    <row r="19" spans="1:4" ht="15.5" x14ac:dyDescent="0.35">
      <c r="A19" t="s">
        <v>15</v>
      </c>
      <c r="B19" s="2">
        <f>'[2]By Type'!$E$27</f>
        <v>16751.88</v>
      </c>
      <c r="C19" s="2">
        <v>16104</v>
      </c>
      <c r="D19" s="11">
        <v>15456.875</v>
      </c>
    </row>
    <row r="20" spans="1:4" ht="15.5" x14ac:dyDescent="0.35">
      <c r="A20" t="s">
        <v>16</v>
      </c>
      <c r="B20" s="2">
        <f>'[2]By Type'!$E$173</f>
        <v>-234044.65000000002</v>
      </c>
      <c r="C20" s="2">
        <v>-199166</v>
      </c>
      <c r="D20" s="11">
        <v>-216384.52000000002</v>
      </c>
    </row>
    <row r="21" spans="1:4" ht="15.5" x14ac:dyDescent="0.35">
      <c r="A21" t="s">
        <v>17</v>
      </c>
      <c r="B21" s="2">
        <f>+[1]Policy!B33</f>
        <v>0</v>
      </c>
      <c r="C21" s="2">
        <f>+[1]Policy!C33</f>
        <v>0</v>
      </c>
      <c r="D21" s="11">
        <v>0</v>
      </c>
    </row>
    <row r="22" spans="1:4" ht="15.5" x14ac:dyDescent="0.35">
      <c r="A22" t="s">
        <v>8</v>
      </c>
      <c r="B22" s="3">
        <f>SUM(B16:B20)</f>
        <v>1591192.9099999997</v>
      </c>
      <c r="C22" s="3">
        <f>SUM(C16:C20)</f>
        <v>1725769</v>
      </c>
      <c r="D22" s="16">
        <v>1822848.4058054057</v>
      </c>
    </row>
    <row r="23" spans="1:4" ht="15.5" x14ac:dyDescent="0.35">
      <c r="B23" s="3"/>
      <c r="C23" s="6"/>
      <c r="D23" s="11"/>
    </row>
    <row r="24" spans="1:4" ht="15.5" x14ac:dyDescent="0.35">
      <c r="A24" s="15" t="s">
        <v>18</v>
      </c>
      <c r="B24" s="2"/>
      <c r="C24" s="7"/>
      <c r="D24" s="11"/>
    </row>
    <row r="25" spans="1:4" ht="15.5" x14ac:dyDescent="0.35">
      <c r="A25" t="s">
        <v>19</v>
      </c>
      <c r="B25" s="2">
        <f>'[3]Balance Sheet'!$H$5</f>
        <v>132064.54999999999</v>
      </c>
      <c r="C25" s="8">
        <v>177000</v>
      </c>
      <c r="D25" s="11">
        <v>100000</v>
      </c>
    </row>
    <row r="26" spans="1:4" ht="15.5" x14ac:dyDescent="0.35">
      <c r="A26" t="s">
        <v>20</v>
      </c>
      <c r="B26" s="2">
        <v>77000</v>
      </c>
      <c r="C26" s="9">
        <f>+C13</f>
        <v>345</v>
      </c>
      <c r="D26" s="11">
        <v>90.538054594537243</v>
      </c>
    </row>
    <row r="27" spans="1:4" ht="15.5" x14ac:dyDescent="0.35">
      <c r="A27" t="s">
        <v>21</v>
      </c>
      <c r="B27" s="2">
        <v>32065</v>
      </c>
      <c r="C27" s="9">
        <f>B26</f>
        <v>77000</v>
      </c>
      <c r="D27" s="11">
        <v>0</v>
      </c>
    </row>
    <row r="28" spans="1:4" ht="15.5" x14ac:dyDescent="0.35">
      <c r="A28" t="s">
        <v>22</v>
      </c>
      <c r="B28" s="3">
        <f>+B25+B26-B27</f>
        <v>176999.55</v>
      </c>
      <c r="C28" s="3">
        <f>+C25+C26-C27</f>
        <v>100345</v>
      </c>
      <c r="D28" s="16">
        <v>100090.53805459454</v>
      </c>
    </row>
    <row r="29" spans="1:4" ht="15.5" x14ac:dyDescent="0.35">
      <c r="B29" s="2"/>
      <c r="C29" s="7"/>
      <c r="D29" s="11"/>
    </row>
    <row r="30" spans="1:4" ht="15.5" x14ac:dyDescent="0.35">
      <c r="A30" s="15" t="s">
        <v>23</v>
      </c>
      <c r="B30" s="2"/>
      <c r="C30" s="7"/>
      <c r="D30" s="11"/>
    </row>
    <row r="31" spans="1:4" ht="15.5" x14ac:dyDescent="0.35">
      <c r="A31" t="s">
        <v>19</v>
      </c>
      <c r="B31" s="2">
        <f>[3]Earmarked!$C$23</f>
        <v>1304509.8099999996</v>
      </c>
      <c r="C31" s="8">
        <v>1379688</v>
      </c>
      <c r="D31" s="11">
        <v>1157364.94</v>
      </c>
    </row>
    <row r="32" spans="1:4" ht="15.5" x14ac:dyDescent="0.35">
      <c r="A32" t="s">
        <v>24</v>
      </c>
      <c r="B32" s="2">
        <f>[3]Earmarked!$D$23</f>
        <v>434164.55</v>
      </c>
      <c r="C32" s="10">
        <v>345600</v>
      </c>
      <c r="D32" s="11">
        <v>343582</v>
      </c>
    </row>
    <row r="33" spans="1:5" ht="15.5" x14ac:dyDescent="0.35">
      <c r="A33" t="s">
        <v>25</v>
      </c>
      <c r="B33" s="2">
        <f>[3]Earmarked!$F$23</f>
        <v>35370.559999999998</v>
      </c>
      <c r="C33" s="9">
        <v>0</v>
      </c>
      <c r="D33" s="11">
        <v>0</v>
      </c>
    </row>
    <row r="34" spans="1:5" ht="15.5" x14ac:dyDescent="0.35">
      <c r="A34" t="s">
        <v>26</v>
      </c>
      <c r="B34" s="2">
        <f>[3]Earmarked!$G$23</f>
        <v>285661.38999999996</v>
      </c>
      <c r="C34" s="10">
        <v>386087</v>
      </c>
      <c r="D34" s="11">
        <v>512422</v>
      </c>
    </row>
    <row r="35" spans="1:5" ht="15.5" x14ac:dyDescent="0.35">
      <c r="A35" t="s">
        <v>27</v>
      </c>
      <c r="B35" s="3">
        <f>B31+B32+B33-B34</f>
        <v>1488383.5299999998</v>
      </c>
      <c r="C35" s="3">
        <f>C31+C32+C33-C34</f>
        <v>1339201</v>
      </c>
      <c r="D35" s="16">
        <v>988524.94</v>
      </c>
    </row>
    <row r="36" spans="1:5" ht="15.5" x14ac:dyDescent="0.35">
      <c r="B36" s="2"/>
      <c r="C36" s="7"/>
      <c r="D36" s="16"/>
    </row>
    <row r="37" spans="1:5" ht="15.5" x14ac:dyDescent="0.35">
      <c r="A37" t="s">
        <v>28</v>
      </c>
      <c r="B37" s="3">
        <f>+B35+B28</f>
        <v>1665383.0799999998</v>
      </c>
      <c r="C37" s="3">
        <f>+C35+C28</f>
        <v>1439546</v>
      </c>
      <c r="D37" s="16">
        <v>1088615.4780545945</v>
      </c>
    </row>
    <row r="38" spans="1:5" ht="15.5" x14ac:dyDescent="0.35">
      <c r="B38" s="2"/>
      <c r="C38" s="7"/>
      <c r="D38" s="11"/>
    </row>
    <row r="39" spans="1:5" ht="15.5" x14ac:dyDescent="0.35">
      <c r="A39" t="s">
        <v>29</v>
      </c>
      <c r="B39" s="4">
        <f>'[4]I&amp;E'!$E$39</f>
        <v>8091.3</v>
      </c>
      <c r="C39" s="4">
        <v>8206.7000000000007</v>
      </c>
      <c r="D39" s="12">
        <v>8497.1</v>
      </c>
    </row>
    <row r="40" spans="1:5" ht="15.5" x14ac:dyDescent="0.35">
      <c r="A40" t="s">
        <v>30</v>
      </c>
      <c r="B40" s="5">
        <f>'[4]I&amp;E'!$E$40</f>
        <v>206.21</v>
      </c>
      <c r="C40" s="4">
        <v>210.33</v>
      </c>
      <c r="D40" s="12">
        <v>214.53659999999999</v>
      </c>
      <c r="E40" s="12">
        <f>D40-C40</f>
        <v>4.2065999999999804</v>
      </c>
    </row>
    <row r="41" spans="1:5" ht="15.5" x14ac:dyDescent="0.35">
      <c r="A41" t="s">
        <v>31</v>
      </c>
      <c r="B41" s="2">
        <f>[1]Debt!G15</f>
        <v>70000</v>
      </c>
      <c r="C41" s="10">
        <f>[1]Debt!G27</f>
        <v>42000</v>
      </c>
      <c r="D41" s="11">
        <v>28000</v>
      </c>
    </row>
    <row r="46" spans="1:5" x14ac:dyDescent="0.35">
      <c r="A46" s="15" t="s">
        <v>46</v>
      </c>
      <c r="B46" s="14" t="s">
        <v>32</v>
      </c>
      <c r="C46" s="14" t="s">
        <v>35</v>
      </c>
      <c r="D46" s="14" t="s">
        <v>37</v>
      </c>
    </row>
    <row r="47" spans="1:5" x14ac:dyDescent="0.35">
      <c r="B47" s="14" t="s">
        <v>33</v>
      </c>
      <c r="C47" s="14" t="s">
        <v>36</v>
      </c>
      <c r="D47" s="14" t="s">
        <v>36</v>
      </c>
    </row>
    <row r="48" spans="1:5" x14ac:dyDescent="0.35">
      <c r="B48" s="14" t="s">
        <v>34</v>
      </c>
      <c r="C48" s="14" t="s">
        <v>34</v>
      </c>
      <c r="D48" s="14" t="s">
        <v>34</v>
      </c>
    </row>
    <row r="49" spans="1:4" x14ac:dyDescent="0.35">
      <c r="A49" s="15" t="s">
        <v>47</v>
      </c>
    </row>
    <row r="50" spans="1:4" x14ac:dyDescent="0.35">
      <c r="A50" t="s">
        <v>48</v>
      </c>
      <c r="B50" s="11">
        <v>12141.09</v>
      </c>
      <c r="C50" s="11">
        <v>11000</v>
      </c>
      <c r="D50" s="11">
        <v>15000</v>
      </c>
    </row>
    <row r="51" spans="1:4" x14ac:dyDescent="0.35">
      <c r="A51" t="s">
        <v>49</v>
      </c>
      <c r="B51" s="11">
        <v>8682.17</v>
      </c>
      <c r="C51" s="11">
        <v>6800</v>
      </c>
      <c r="D51" s="11">
        <v>7000</v>
      </c>
    </row>
    <row r="52" spans="1:4" x14ac:dyDescent="0.35">
      <c r="A52" t="s">
        <v>50</v>
      </c>
      <c r="B52" s="11">
        <v>3873</v>
      </c>
      <c r="C52" s="11">
        <v>3900</v>
      </c>
      <c r="D52" s="11">
        <v>3900</v>
      </c>
    </row>
    <row r="53" spans="1:4" x14ac:dyDescent="0.35">
      <c r="A53" t="s">
        <v>51</v>
      </c>
      <c r="B53" s="11">
        <v>20671.080000000002</v>
      </c>
      <c r="C53" s="11">
        <v>20671</v>
      </c>
      <c r="D53" s="11">
        <v>20671</v>
      </c>
    </row>
    <row r="54" spans="1:4" x14ac:dyDescent="0.35">
      <c r="A54" t="s">
        <v>52</v>
      </c>
      <c r="B54" s="11">
        <v>18972.39</v>
      </c>
      <c r="C54" s="11">
        <v>20200</v>
      </c>
      <c r="D54" s="11">
        <v>20604</v>
      </c>
    </row>
    <row r="55" spans="1:4" x14ac:dyDescent="0.35">
      <c r="A55" t="s">
        <v>53</v>
      </c>
      <c r="B55" s="11">
        <v>61432.35</v>
      </c>
      <c r="C55" s="11">
        <v>55400</v>
      </c>
      <c r="D55" s="11">
        <v>56508</v>
      </c>
    </row>
    <row r="56" spans="1:4" x14ac:dyDescent="0.35">
      <c r="A56" t="s">
        <v>54</v>
      </c>
      <c r="B56" s="11"/>
      <c r="C56" s="11">
        <v>30000</v>
      </c>
      <c r="D56" s="11">
        <v>30600</v>
      </c>
    </row>
    <row r="57" spans="1:4" x14ac:dyDescent="0.35">
      <c r="A57" t="s">
        <v>55</v>
      </c>
      <c r="B57" s="11">
        <v>5100</v>
      </c>
      <c r="C57" s="11">
        <v>5100</v>
      </c>
      <c r="D57" s="11">
        <v>5202</v>
      </c>
    </row>
    <row r="58" spans="1:4" x14ac:dyDescent="0.35">
      <c r="A58" t="s">
        <v>56</v>
      </c>
      <c r="B58" s="11"/>
      <c r="C58" s="11"/>
      <c r="D58" s="11"/>
    </row>
    <row r="59" spans="1:4" x14ac:dyDescent="0.35">
      <c r="A59" t="s">
        <v>57</v>
      </c>
      <c r="B59" s="11">
        <v>6088.93</v>
      </c>
      <c r="C59" s="11">
        <v>6089</v>
      </c>
      <c r="D59" s="11">
        <v>6501</v>
      </c>
    </row>
    <row r="60" spans="1:4" x14ac:dyDescent="0.35">
      <c r="A60" t="s">
        <v>58</v>
      </c>
      <c r="B60" s="11">
        <v>3282.35</v>
      </c>
      <c r="C60" s="11">
        <v>3366</v>
      </c>
      <c r="D60" s="11">
        <v>3400</v>
      </c>
    </row>
    <row r="61" spans="1:4" x14ac:dyDescent="0.35">
      <c r="A61" t="s">
        <v>59</v>
      </c>
      <c r="B61" s="11">
        <v>61111</v>
      </c>
      <c r="C61" s="11">
        <v>56156</v>
      </c>
      <c r="D61" s="11">
        <v>60117.12566092061</v>
      </c>
    </row>
    <row r="62" spans="1:4" x14ac:dyDescent="0.35">
      <c r="A62" t="s">
        <v>60</v>
      </c>
      <c r="B62" s="11">
        <v>441531</v>
      </c>
      <c r="C62" s="11">
        <v>495313</v>
      </c>
      <c r="D62" s="11">
        <v>568171.67992313486</v>
      </c>
    </row>
    <row r="63" spans="1:4" x14ac:dyDescent="0.35">
      <c r="A63" t="s">
        <v>61</v>
      </c>
      <c r="B63" s="11">
        <v>30000</v>
      </c>
      <c r="C63" s="11">
        <v>20000</v>
      </c>
      <c r="D63" s="11">
        <v>20000</v>
      </c>
    </row>
    <row r="64" spans="1:4" x14ac:dyDescent="0.35">
      <c r="A64" t="s">
        <v>62</v>
      </c>
      <c r="B64" s="11">
        <v>11000</v>
      </c>
      <c r="C64" s="11">
        <v>11000</v>
      </c>
      <c r="D64" s="11">
        <v>1000</v>
      </c>
    </row>
    <row r="65" spans="1:4" x14ac:dyDescent="0.35">
      <c r="A65" t="s">
        <v>63</v>
      </c>
      <c r="B65" s="11"/>
      <c r="C65" s="11">
        <v>2000</v>
      </c>
      <c r="D65" s="11">
        <v>2500</v>
      </c>
    </row>
    <row r="66" spans="1:4" x14ac:dyDescent="0.35">
      <c r="A66" t="s">
        <v>64</v>
      </c>
      <c r="B66" s="11">
        <v>8000</v>
      </c>
      <c r="C66" s="11">
        <v>9000</v>
      </c>
      <c r="D66" s="11">
        <v>19000</v>
      </c>
    </row>
    <row r="67" spans="1:4" x14ac:dyDescent="0.35">
      <c r="A67" s="15" t="s">
        <v>65</v>
      </c>
      <c r="B67" s="16">
        <v>691885.36</v>
      </c>
      <c r="C67" s="16">
        <v>755995</v>
      </c>
      <c r="D67" s="16">
        <v>840174.80558405549</v>
      </c>
    </row>
    <row r="68" spans="1:4" x14ac:dyDescent="0.35">
      <c r="B68" s="11"/>
      <c r="C68" s="11"/>
      <c r="D68" s="11"/>
    </row>
    <row r="69" spans="1:4" x14ac:dyDescent="0.35">
      <c r="A69" t="s">
        <v>66</v>
      </c>
      <c r="B69" s="11">
        <v>-4621.62</v>
      </c>
      <c r="C69" s="11">
        <v>-5500</v>
      </c>
      <c r="D69" s="11">
        <v>-6500</v>
      </c>
    </row>
    <row r="70" spans="1:4" x14ac:dyDescent="0.35">
      <c r="A70" t="s">
        <v>67</v>
      </c>
      <c r="B70" s="11">
        <v>-937.23</v>
      </c>
      <c r="C70" s="11">
        <v>-1000</v>
      </c>
      <c r="D70" s="11">
        <v>-1000</v>
      </c>
    </row>
    <row r="71" spans="1:4" x14ac:dyDescent="0.35">
      <c r="A71" t="s">
        <v>68</v>
      </c>
      <c r="B71" s="11">
        <v>-632</v>
      </c>
      <c r="C71" s="11">
        <v>-630</v>
      </c>
      <c r="D71" s="11">
        <v>-657</v>
      </c>
    </row>
    <row r="72" spans="1:4" x14ac:dyDescent="0.35">
      <c r="A72" t="s">
        <v>69</v>
      </c>
      <c r="B72" s="11">
        <v>-6360</v>
      </c>
      <c r="C72" s="11">
        <v>-6360</v>
      </c>
      <c r="D72" s="11">
        <v>-6360</v>
      </c>
    </row>
    <row r="73" spans="1:4" x14ac:dyDescent="0.35">
      <c r="A73" t="s">
        <v>70</v>
      </c>
      <c r="B73" s="11">
        <v>0</v>
      </c>
      <c r="C73" s="11">
        <v>-4500</v>
      </c>
      <c r="D73" s="11">
        <v>-4500</v>
      </c>
    </row>
    <row r="74" spans="1:4" x14ac:dyDescent="0.35">
      <c r="A74" t="s">
        <v>71</v>
      </c>
      <c r="B74" s="11">
        <v>-1937.39</v>
      </c>
      <c r="C74" s="11">
        <v>-1750</v>
      </c>
      <c r="D74" s="11">
        <v>-1750</v>
      </c>
    </row>
    <row r="75" spans="1:4" x14ac:dyDescent="0.35">
      <c r="A75" t="s">
        <v>72</v>
      </c>
      <c r="B75" s="11">
        <v>-1181.46</v>
      </c>
      <c r="C75" s="11">
        <v>-1326</v>
      </c>
      <c r="D75" s="11">
        <v>-1352.52</v>
      </c>
    </row>
    <row r="76" spans="1:4" x14ac:dyDescent="0.35">
      <c r="A76" t="s">
        <v>73</v>
      </c>
      <c r="B76" s="11">
        <v>-1003.53</v>
      </c>
      <c r="C76" s="11">
        <v>-1300</v>
      </c>
      <c r="D76" s="11">
        <v>-1300</v>
      </c>
    </row>
    <row r="77" spans="1:4" x14ac:dyDescent="0.35">
      <c r="A77" t="s">
        <v>74</v>
      </c>
      <c r="B77" s="11">
        <v>-6165.41</v>
      </c>
      <c r="C77" s="11">
        <v>-5500</v>
      </c>
      <c r="D77" s="11">
        <v>-5500</v>
      </c>
    </row>
    <row r="78" spans="1:4" x14ac:dyDescent="0.35">
      <c r="A78" t="s">
        <v>75</v>
      </c>
      <c r="B78" s="11">
        <v>-3698.96</v>
      </c>
      <c r="C78" s="11">
        <v>-3700</v>
      </c>
      <c r="D78" s="11">
        <v>-3865</v>
      </c>
    </row>
    <row r="79" spans="1:4" x14ac:dyDescent="0.35">
      <c r="A79" s="15" t="s">
        <v>76</v>
      </c>
      <c r="B79" s="16">
        <v>-26537.599999999999</v>
      </c>
      <c r="C79" s="16">
        <v>-31566</v>
      </c>
      <c r="D79" s="16">
        <v>-32784.520000000004</v>
      </c>
    </row>
    <row r="80" spans="1:4" x14ac:dyDescent="0.35">
      <c r="A80" s="15" t="s">
        <v>77</v>
      </c>
      <c r="B80" s="16">
        <v>665347.76</v>
      </c>
      <c r="C80" s="16">
        <v>724429</v>
      </c>
      <c r="D80" s="16">
        <v>807390.28558405547</v>
      </c>
    </row>
    <row r="81" spans="1:4" x14ac:dyDescent="0.35">
      <c r="B81" s="11"/>
      <c r="C81" s="11"/>
      <c r="D81" s="11"/>
    </row>
    <row r="82" spans="1:4" x14ac:dyDescent="0.35">
      <c r="A82" s="15" t="s">
        <v>78</v>
      </c>
      <c r="B82" s="11"/>
      <c r="C82" s="11"/>
      <c r="D82" s="11"/>
    </row>
    <row r="83" spans="1:4" x14ac:dyDescent="0.35">
      <c r="A83" t="s">
        <v>49</v>
      </c>
      <c r="B83" s="11">
        <v>3229.65</v>
      </c>
      <c r="C83" s="11">
        <v>3000</v>
      </c>
      <c r="D83" s="11">
        <v>3060</v>
      </c>
    </row>
    <row r="84" spans="1:4" x14ac:dyDescent="0.35">
      <c r="A84" t="s">
        <v>79</v>
      </c>
      <c r="B84" s="11">
        <v>1119</v>
      </c>
      <c r="C84" s="11">
        <v>1185</v>
      </c>
      <c r="D84" s="11">
        <v>1119</v>
      </c>
    </row>
    <row r="85" spans="1:4" x14ac:dyDescent="0.35">
      <c r="A85" t="s">
        <v>80</v>
      </c>
      <c r="B85" s="11">
        <v>603.71</v>
      </c>
      <c r="C85" s="11">
        <v>205</v>
      </c>
      <c r="D85" s="11">
        <v>300</v>
      </c>
    </row>
    <row r="86" spans="1:4" x14ac:dyDescent="0.35">
      <c r="A86" t="s">
        <v>81</v>
      </c>
      <c r="B86" s="11">
        <v>55</v>
      </c>
      <c r="C86" s="11">
        <v>55</v>
      </c>
      <c r="D86" s="11">
        <v>55</v>
      </c>
    </row>
    <row r="87" spans="1:4" x14ac:dyDescent="0.35">
      <c r="A87" t="s">
        <v>59</v>
      </c>
      <c r="B87" s="11">
        <v>11878</v>
      </c>
      <c r="C87" s="11">
        <v>12924</v>
      </c>
      <c r="D87" s="11">
        <v>16306.741258856333</v>
      </c>
    </row>
    <row r="88" spans="1:4" x14ac:dyDescent="0.35">
      <c r="A88" t="s">
        <v>60</v>
      </c>
      <c r="B88" s="11">
        <v>13632</v>
      </c>
      <c r="C88" s="11">
        <v>20229</v>
      </c>
      <c r="D88" s="11">
        <v>22636.15398711785</v>
      </c>
    </row>
    <row r="89" spans="1:4" x14ac:dyDescent="0.35">
      <c r="A89" s="15" t="s">
        <v>65</v>
      </c>
      <c r="B89" s="16">
        <v>30517.360000000001</v>
      </c>
      <c r="C89" s="16">
        <v>37598</v>
      </c>
      <c r="D89" s="16">
        <v>43476.895245974185</v>
      </c>
    </row>
    <row r="90" spans="1:4" x14ac:dyDescent="0.35">
      <c r="A90" t="s">
        <v>82</v>
      </c>
      <c r="B90" s="11">
        <v>-13024.9</v>
      </c>
      <c r="C90" s="11">
        <v>-15000</v>
      </c>
      <c r="D90" s="11">
        <v>-15000</v>
      </c>
    </row>
    <row r="91" spans="1:4" x14ac:dyDescent="0.35">
      <c r="A91" s="15" t="s">
        <v>77</v>
      </c>
      <c r="B91" s="16">
        <v>17492.46</v>
      </c>
      <c r="C91" s="16">
        <v>22598</v>
      </c>
      <c r="D91" s="16">
        <v>28476.895245974185</v>
      </c>
    </row>
    <row r="92" spans="1:4" x14ac:dyDescent="0.35">
      <c r="A92" s="15"/>
      <c r="B92" s="16"/>
      <c r="C92" s="16"/>
      <c r="D92" s="16"/>
    </row>
    <row r="93" spans="1:4" x14ac:dyDescent="0.35">
      <c r="A93" s="15"/>
      <c r="B93" s="16"/>
      <c r="C93" s="16"/>
      <c r="D93" s="16"/>
    </row>
    <row r="94" spans="1:4" x14ac:dyDescent="0.35">
      <c r="B94" s="17" t="s">
        <v>32</v>
      </c>
      <c r="C94" s="14" t="s">
        <v>35</v>
      </c>
      <c r="D94" s="14" t="s">
        <v>37</v>
      </c>
    </row>
    <row r="95" spans="1:4" x14ac:dyDescent="0.35">
      <c r="B95" s="17" t="s">
        <v>33</v>
      </c>
      <c r="C95" s="14" t="s">
        <v>36</v>
      </c>
      <c r="D95" s="14" t="s">
        <v>36</v>
      </c>
    </row>
    <row r="96" spans="1:4" x14ac:dyDescent="0.35">
      <c r="B96" s="17" t="s">
        <v>34</v>
      </c>
      <c r="C96" s="14" t="s">
        <v>34</v>
      </c>
      <c r="D96" s="14" t="s">
        <v>34</v>
      </c>
    </row>
    <row r="97" spans="1:4" x14ac:dyDescent="0.35">
      <c r="A97" s="15" t="s">
        <v>83</v>
      </c>
      <c r="B97" s="11"/>
    </row>
    <row r="98" spans="1:4" x14ac:dyDescent="0.35">
      <c r="A98" t="s">
        <v>84</v>
      </c>
      <c r="B98" s="11">
        <v>49435.33</v>
      </c>
      <c r="C98" s="11">
        <v>49122</v>
      </c>
      <c r="D98" s="11">
        <v>24999.56756756757</v>
      </c>
    </row>
    <row r="99" spans="1:4" x14ac:dyDescent="0.35">
      <c r="A99" t="s">
        <v>85</v>
      </c>
      <c r="B99" s="11">
        <v>0</v>
      </c>
      <c r="C99" s="11">
        <v>0</v>
      </c>
      <c r="D99" s="11">
        <v>0</v>
      </c>
    </row>
    <row r="100" spans="1:4" x14ac:dyDescent="0.35">
      <c r="A100" t="s">
        <v>86</v>
      </c>
      <c r="B100" s="11">
        <v>3135.71</v>
      </c>
      <c r="C100" s="11">
        <v>3310</v>
      </c>
      <c r="D100" s="11">
        <v>2249.9351351351352</v>
      </c>
    </row>
    <row r="101" spans="1:4" x14ac:dyDescent="0.35">
      <c r="A101" t="s">
        <v>87</v>
      </c>
      <c r="B101" s="11">
        <v>11447</v>
      </c>
      <c r="C101" s="11">
        <v>10807</v>
      </c>
      <c r="D101" s="11">
        <v>5499.904864864865</v>
      </c>
    </row>
    <row r="102" spans="1:4" x14ac:dyDescent="0.35">
      <c r="A102" t="s">
        <v>88</v>
      </c>
      <c r="B102" s="11">
        <v>13293</v>
      </c>
      <c r="C102" s="11">
        <v>14332</v>
      </c>
      <c r="D102" s="11">
        <v>43780</v>
      </c>
    </row>
    <row r="103" spans="1:4" x14ac:dyDescent="0.35">
      <c r="A103" t="s">
        <v>89</v>
      </c>
      <c r="B103" s="11">
        <v>128.56</v>
      </c>
      <c r="C103" s="11">
        <v>200</v>
      </c>
      <c r="D103" s="11">
        <v>200</v>
      </c>
    </row>
    <row r="104" spans="1:4" x14ac:dyDescent="0.35">
      <c r="A104" t="s">
        <v>90</v>
      </c>
      <c r="B104" s="11">
        <v>35999.18</v>
      </c>
      <c r="C104" s="11">
        <v>16500</v>
      </c>
      <c r="D104" s="11">
        <v>16000</v>
      </c>
    </row>
    <row r="105" spans="1:4" x14ac:dyDescent="0.35">
      <c r="A105" t="s">
        <v>51</v>
      </c>
      <c r="B105" s="11">
        <v>11227.5</v>
      </c>
      <c r="C105" s="11">
        <v>9600</v>
      </c>
      <c r="D105" s="11">
        <v>0</v>
      </c>
    </row>
    <row r="106" spans="1:4" x14ac:dyDescent="0.35">
      <c r="A106" t="s">
        <v>91</v>
      </c>
      <c r="B106" s="11">
        <v>202.4</v>
      </c>
      <c r="C106" s="11">
        <v>0</v>
      </c>
      <c r="D106" s="11">
        <v>0</v>
      </c>
    </row>
    <row r="107" spans="1:4" x14ac:dyDescent="0.35">
      <c r="A107" t="s">
        <v>59</v>
      </c>
      <c r="B107" s="11">
        <v>19319</v>
      </c>
      <c r="C107" s="11">
        <v>17565</v>
      </c>
      <c r="D107" s="11">
        <v>19252.261002975029</v>
      </c>
    </row>
    <row r="108" spans="1:4" x14ac:dyDescent="0.35">
      <c r="A108" t="s">
        <v>60</v>
      </c>
      <c r="B108" s="11">
        <v>14434</v>
      </c>
      <c r="C108" s="11">
        <v>7872</v>
      </c>
      <c r="D108" s="11">
        <v>7944.9339235320776</v>
      </c>
    </row>
    <row r="109" spans="1:4" x14ac:dyDescent="0.35">
      <c r="A109" t="s">
        <v>92</v>
      </c>
      <c r="B109" s="11">
        <v>260000</v>
      </c>
      <c r="C109" s="11">
        <v>260000</v>
      </c>
      <c r="D109" s="11">
        <v>5082</v>
      </c>
    </row>
    <row r="110" spans="1:4" x14ac:dyDescent="0.35">
      <c r="A110" t="s">
        <v>93</v>
      </c>
      <c r="B110" s="11"/>
      <c r="C110" s="11"/>
      <c r="D110" s="11">
        <v>239000</v>
      </c>
    </row>
    <row r="111" spans="1:4" x14ac:dyDescent="0.35">
      <c r="A111" t="s">
        <v>94</v>
      </c>
      <c r="B111" s="11">
        <v>10000</v>
      </c>
      <c r="C111" s="11">
        <v>12500</v>
      </c>
      <c r="D111" s="11">
        <v>20000</v>
      </c>
    </row>
    <row r="112" spans="1:4" x14ac:dyDescent="0.35">
      <c r="A112" s="15" t="s">
        <v>65</v>
      </c>
      <c r="B112" s="16">
        <v>428621.68</v>
      </c>
      <c r="C112" s="16">
        <v>401808</v>
      </c>
      <c r="D112" s="16">
        <v>384008.60249407467</v>
      </c>
    </row>
    <row r="113" spans="1:4" x14ac:dyDescent="0.35">
      <c r="B113" s="11"/>
      <c r="C113" s="11"/>
      <c r="D113" s="11"/>
    </row>
    <row r="114" spans="1:4" x14ac:dyDescent="0.35">
      <c r="A114" t="s">
        <v>95</v>
      </c>
      <c r="B114" s="11">
        <v>-1063.55</v>
      </c>
      <c r="C114" s="11">
        <v>-1500</v>
      </c>
      <c r="D114" s="11">
        <v>-1500</v>
      </c>
    </row>
    <row r="115" spans="1:4" x14ac:dyDescent="0.35">
      <c r="A115" s="15" t="s">
        <v>76</v>
      </c>
      <c r="B115" s="16">
        <v>-1063.55</v>
      </c>
      <c r="C115" s="16">
        <v>-1500</v>
      </c>
      <c r="D115" s="16">
        <v>-1500</v>
      </c>
    </row>
    <row r="116" spans="1:4" x14ac:dyDescent="0.35">
      <c r="A116" s="15" t="s">
        <v>77</v>
      </c>
      <c r="B116" s="16">
        <v>427558.13</v>
      </c>
      <c r="C116" s="16">
        <v>400308</v>
      </c>
      <c r="D116" s="16">
        <v>382508.60249407467</v>
      </c>
    </row>
    <row r="117" spans="1:4" x14ac:dyDescent="0.35">
      <c r="B117" s="11"/>
      <c r="C117" s="11"/>
      <c r="D117" s="11"/>
    </row>
    <row r="118" spans="1:4" x14ac:dyDescent="0.35">
      <c r="A118" s="15" t="s">
        <v>96</v>
      </c>
      <c r="B118" s="11"/>
      <c r="C118" s="11"/>
      <c r="D118" s="11"/>
    </row>
    <row r="119" spans="1:4" x14ac:dyDescent="0.35">
      <c r="A119" t="s">
        <v>48</v>
      </c>
      <c r="B119" s="11">
        <v>-18.95</v>
      </c>
      <c r="C119" s="11">
        <v>1000</v>
      </c>
      <c r="D119" s="11">
        <v>800</v>
      </c>
    </row>
    <row r="120" spans="1:4" x14ac:dyDescent="0.35">
      <c r="A120" t="s">
        <v>97</v>
      </c>
      <c r="B120" s="11">
        <v>712.18</v>
      </c>
      <c r="C120" s="11">
        <v>650</v>
      </c>
      <c r="D120" s="11">
        <v>650</v>
      </c>
    </row>
    <row r="121" spans="1:4" x14ac:dyDescent="0.35">
      <c r="A121" t="s">
        <v>51</v>
      </c>
      <c r="B121" s="11">
        <v>7729.51</v>
      </c>
      <c r="C121" s="11">
        <v>7730</v>
      </c>
      <c r="D121" s="11">
        <v>8134</v>
      </c>
    </row>
    <row r="122" spans="1:4" x14ac:dyDescent="0.35">
      <c r="A122" t="s">
        <v>98</v>
      </c>
      <c r="B122" s="11">
        <v>4613.3</v>
      </c>
      <c r="C122" s="11">
        <v>3774</v>
      </c>
      <c r="D122" s="11">
        <v>3800</v>
      </c>
    </row>
    <row r="123" spans="1:4" x14ac:dyDescent="0.35">
      <c r="A123" t="s">
        <v>99</v>
      </c>
      <c r="B123" s="11">
        <v>13596.5</v>
      </c>
      <c r="C123" s="11">
        <v>22471</v>
      </c>
      <c r="D123" s="11">
        <v>22471</v>
      </c>
    </row>
    <row r="124" spans="1:4" x14ac:dyDescent="0.35">
      <c r="A124" t="s">
        <v>59</v>
      </c>
      <c r="B124" s="11">
        <v>42521</v>
      </c>
      <c r="C124" s="11">
        <v>45654</v>
      </c>
      <c r="D124" s="11">
        <v>50476.502676728254</v>
      </c>
    </row>
    <row r="125" spans="1:4" x14ac:dyDescent="0.35">
      <c r="A125" t="s">
        <v>60</v>
      </c>
      <c r="B125" s="11">
        <v>36749</v>
      </c>
      <c r="C125" s="11">
        <v>38476</v>
      </c>
      <c r="D125" s="11">
        <v>41566.841804053205</v>
      </c>
    </row>
    <row r="126" spans="1:4" x14ac:dyDescent="0.35">
      <c r="A126" t="s">
        <v>100</v>
      </c>
      <c r="B126" s="11">
        <v>6100</v>
      </c>
      <c r="C126" s="11">
        <v>6100</v>
      </c>
      <c r="D126" s="11">
        <v>10000</v>
      </c>
    </row>
    <row r="127" spans="1:4" x14ac:dyDescent="0.35">
      <c r="A127" s="15" t="s">
        <v>65</v>
      </c>
      <c r="B127" s="16">
        <v>112002.54000000001</v>
      </c>
      <c r="C127" s="16">
        <v>125855</v>
      </c>
      <c r="D127" s="16">
        <v>137898.34448078147</v>
      </c>
    </row>
    <row r="128" spans="1:4" x14ac:dyDescent="0.35">
      <c r="B128" s="11"/>
      <c r="C128" s="11"/>
      <c r="D128" s="11"/>
    </row>
    <row r="129" spans="1:4" x14ac:dyDescent="0.35">
      <c r="A129" t="s">
        <v>101</v>
      </c>
      <c r="B129" s="11">
        <v>-31160</v>
      </c>
      <c r="C129" s="11">
        <v>-35000</v>
      </c>
      <c r="D129" s="11">
        <v>-35000</v>
      </c>
    </row>
    <row r="130" spans="1:4" x14ac:dyDescent="0.35">
      <c r="A130" t="s">
        <v>102</v>
      </c>
      <c r="B130" s="11">
        <v>-36288</v>
      </c>
      <c r="C130" s="11">
        <v>-35000</v>
      </c>
      <c r="D130" s="11">
        <v>-35000</v>
      </c>
    </row>
    <row r="131" spans="1:4" x14ac:dyDescent="0.35">
      <c r="A131" s="15" t="s">
        <v>76</v>
      </c>
      <c r="B131" s="16">
        <v>-67448</v>
      </c>
      <c r="C131" s="16">
        <v>-70000</v>
      </c>
      <c r="D131" s="16">
        <v>-70000</v>
      </c>
    </row>
    <row r="132" spans="1:4" x14ac:dyDescent="0.35">
      <c r="A132" s="15" t="s">
        <v>77</v>
      </c>
      <c r="B132" s="16">
        <v>44554.540000000008</v>
      </c>
      <c r="C132" s="16">
        <v>55855</v>
      </c>
      <c r="D132" s="16">
        <v>67898.344480781467</v>
      </c>
    </row>
    <row r="133" spans="1:4" x14ac:dyDescent="0.35">
      <c r="A133" s="15"/>
      <c r="B133" s="16"/>
      <c r="C133" s="16"/>
      <c r="D133" s="16"/>
    </row>
    <row r="134" spans="1:4" x14ac:dyDescent="0.35">
      <c r="A134" s="15"/>
      <c r="B134" s="16"/>
      <c r="C134" s="16"/>
      <c r="D134" s="16"/>
    </row>
    <row r="135" spans="1:4" x14ac:dyDescent="0.35">
      <c r="A135" s="15"/>
      <c r="B135" s="16"/>
      <c r="C135" s="16"/>
      <c r="D135" s="16"/>
    </row>
    <row r="136" spans="1:4" x14ac:dyDescent="0.35">
      <c r="A136" s="15"/>
      <c r="B136" s="16"/>
      <c r="C136" s="16"/>
      <c r="D136" s="16"/>
    </row>
    <row r="137" spans="1:4" x14ac:dyDescent="0.35">
      <c r="A137" s="15"/>
      <c r="B137" s="16"/>
      <c r="C137" s="16"/>
      <c r="D137" s="16"/>
    </row>
    <row r="138" spans="1:4" x14ac:dyDescent="0.35">
      <c r="A138" s="15"/>
      <c r="B138" s="16"/>
      <c r="C138" s="16"/>
      <c r="D138" s="16"/>
    </row>
    <row r="139" spans="1:4" x14ac:dyDescent="0.35">
      <c r="A139" s="15"/>
      <c r="B139" s="16"/>
      <c r="C139" s="16"/>
      <c r="D139" s="16"/>
    </row>
    <row r="140" spans="1:4" x14ac:dyDescent="0.35">
      <c r="A140" s="15"/>
      <c r="B140" s="16"/>
      <c r="C140" s="16"/>
      <c r="D140" s="16"/>
    </row>
    <row r="141" spans="1:4" x14ac:dyDescent="0.35">
      <c r="A141" s="15"/>
      <c r="B141" s="16"/>
      <c r="C141" s="16"/>
      <c r="D141" s="16"/>
    </row>
    <row r="142" spans="1:4" x14ac:dyDescent="0.35">
      <c r="B142" s="17" t="s">
        <v>32</v>
      </c>
      <c r="C142" s="14" t="s">
        <v>35</v>
      </c>
      <c r="D142" s="14" t="s">
        <v>37</v>
      </c>
    </row>
    <row r="143" spans="1:4" x14ac:dyDescent="0.35">
      <c r="B143" s="17" t="s">
        <v>33</v>
      </c>
      <c r="C143" s="14" t="s">
        <v>36</v>
      </c>
      <c r="D143" s="14" t="s">
        <v>36</v>
      </c>
    </row>
    <row r="144" spans="1:4" x14ac:dyDescent="0.35">
      <c r="B144" s="17" t="s">
        <v>34</v>
      </c>
      <c r="C144" s="14" t="s">
        <v>34</v>
      </c>
      <c r="D144" s="14" t="s">
        <v>34</v>
      </c>
    </row>
    <row r="145" spans="1:4" x14ac:dyDescent="0.35">
      <c r="A145" s="15" t="s">
        <v>103</v>
      </c>
      <c r="B145" s="11"/>
    </row>
    <row r="146" spans="1:4" x14ac:dyDescent="0.35">
      <c r="A146" t="s">
        <v>104</v>
      </c>
      <c r="B146" s="11">
        <v>11809.27</v>
      </c>
      <c r="C146" s="11">
        <v>12500</v>
      </c>
      <c r="D146" s="11">
        <v>12750</v>
      </c>
    </row>
    <row r="147" spans="1:4" x14ac:dyDescent="0.35">
      <c r="A147" t="s">
        <v>105</v>
      </c>
      <c r="B147" s="11">
        <v>5159.6000000000004</v>
      </c>
      <c r="C147" s="11">
        <v>5000</v>
      </c>
      <c r="D147" s="11">
        <v>8000</v>
      </c>
    </row>
    <row r="148" spans="1:4" x14ac:dyDescent="0.35">
      <c r="A148" t="s">
        <v>106</v>
      </c>
      <c r="B148" s="11">
        <v>5902.64</v>
      </c>
      <c r="C148" s="11">
        <v>10000</v>
      </c>
      <c r="D148" s="11">
        <v>10200</v>
      </c>
    </row>
    <row r="149" spans="1:4" x14ac:dyDescent="0.35">
      <c r="A149" t="s">
        <v>107</v>
      </c>
      <c r="B149" s="11">
        <v>8500</v>
      </c>
      <c r="C149" s="11">
        <v>8500</v>
      </c>
      <c r="D149" s="11">
        <v>8500</v>
      </c>
    </row>
    <row r="150" spans="1:4" x14ac:dyDescent="0.35">
      <c r="A150" t="s">
        <v>108</v>
      </c>
      <c r="B150" s="11">
        <v>7675</v>
      </c>
      <c r="C150" s="11">
        <v>10000</v>
      </c>
      <c r="D150" s="11">
        <v>10000</v>
      </c>
    </row>
    <row r="151" spans="1:4" x14ac:dyDescent="0.35">
      <c r="A151" t="s">
        <v>109</v>
      </c>
      <c r="B151" s="11">
        <v>1804.23</v>
      </c>
      <c r="C151" s="11">
        <v>0</v>
      </c>
      <c r="D151" s="11">
        <v>0</v>
      </c>
    </row>
    <row r="152" spans="1:4" x14ac:dyDescent="0.35">
      <c r="A152" t="s">
        <v>110</v>
      </c>
      <c r="B152" s="11"/>
      <c r="C152" s="11"/>
      <c r="D152" s="11">
        <v>4000</v>
      </c>
    </row>
    <row r="153" spans="1:4" x14ac:dyDescent="0.35">
      <c r="A153" t="s">
        <v>111</v>
      </c>
      <c r="B153" s="11">
        <v>7000</v>
      </c>
      <c r="C153" s="11">
        <v>7547</v>
      </c>
      <c r="D153" s="11">
        <v>7697.94</v>
      </c>
    </row>
    <row r="154" spans="1:4" x14ac:dyDescent="0.35">
      <c r="A154" t="s">
        <v>112</v>
      </c>
      <c r="B154" s="11">
        <v>9000</v>
      </c>
      <c r="C154" s="11">
        <v>9000</v>
      </c>
      <c r="D154" s="11">
        <v>9000</v>
      </c>
    </row>
    <row r="155" spans="1:4" x14ac:dyDescent="0.35">
      <c r="A155" t="s">
        <v>113</v>
      </c>
      <c r="B155" s="11">
        <v>5323.06</v>
      </c>
      <c r="C155" s="11">
        <v>1000</v>
      </c>
      <c r="D155" s="11">
        <v>700</v>
      </c>
    </row>
    <row r="156" spans="1:4" x14ac:dyDescent="0.35">
      <c r="A156" t="s">
        <v>114</v>
      </c>
      <c r="B156" s="11">
        <v>15154</v>
      </c>
      <c r="C156" s="11">
        <v>16472</v>
      </c>
      <c r="D156" s="11">
        <v>18181.219963433294</v>
      </c>
    </row>
    <row r="157" spans="1:4" x14ac:dyDescent="0.35">
      <c r="A157" s="15" t="s">
        <v>77</v>
      </c>
      <c r="B157" s="16">
        <v>77327.8</v>
      </c>
      <c r="C157" s="16">
        <v>80019</v>
      </c>
      <c r="D157" s="16">
        <v>89029.159963433296</v>
      </c>
    </row>
    <row r="158" spans="1:4" x14ac:dyDescent="0.35">
      <c r="B158" s="11"/>
      <c r="C158" s="11"/>
      <c r="D158" s="11"/>
    </row>
    <row r="159" spans="1:4" x14ac:dyDescent="0.35">
      <c r="A159" s="15" t="s">
        <v>115</v>
      </c>
      <c r="B159" s="11"/>
      <c r="C159" s="11"/>
      <c r="D159" s="11"/>
    </row>
    <row r="160" spans="1:4" x14ac:dyDescent="0.35">
      <c r="A160" t="s">
        <v>84</v>
      </c>
      <c r="B160" s="11">
        <v>291390.96000000002</v>
      </c>
      <c r="C160" s="11">
        <v>363179</v>
      </c>
      <c r="D160" s="11">
        <v>407867.97783783783</v>
      </c>
    </row>
    <row r="161" spans="1:4" x14ac:dyDescent="0.35">
      <c r="A161" t="s">
        <v>85</v>
      </c>
      <c r="B161" s="11">
        <v>8917.3799999999992</v>
      </c>
      <c r="C161" s="11">
        <v>6000</v>
      </c>
      <c r="D161" s="11">
        <v>9000</v>
      </c>
    </row>
    <row r="162" spans="1:4" x14ac:dyDescent="0.35">
      <c r="A162" t="s">
        <v>86</v>
      </c>
      <c r="B162" s="11">
        <v>24812.82</v>
      </c>
      <c r="C162" s="11">
        <v>31887</v>
      </c>
      <c r="D162" s="11">
        <v>49780.196675675666</v>
      </c>
    </row>
    <row r="163" spans="1:4" x14ac:dyDescent="0.35">
      <c r="A163" t="s">
        <v>87</v>
      </c>
      <c r="B163" s="11">
        <v>62746.76</v>
      </c>
      <c r="C163" s="11">
        <v>79899</v>
      </c>
      <c r="D163" s="11">
        <v>89730.955124324348</v>
      </c>
    </row>
    <row r="164" spans="1:4" x14ac:dyDescent="0.35">
      <c r="A164" t="s">
        <v>116</v>
      </c>
      <c r="B164" s="11">
        <v>30053.96</v>
      </c>
      <c r="C164" s="11"/>
      <c r="D164" s="11"/>
    </row>
    <row r="165" spans="1:4" x14ac:dyDescent="0.35">
      <c r="A165" t="s">
        <v>117</v>
      </c>
      <c r="B165" s="11">
        <v>5989.06</v>
      </c>
      <c r="C165" s="11">
        <v>2500</v>
      </c>
      <c r="D165" s="11">
        <v>2000</v>
      </c>
    </row>
    <row r="166" spans="1:4" x14ac:dyDescent="0.35">
      <c r="A166" t="s">
        <v>118</v>
      </c>
      <c r="B166" s="11">
        <v>445</v>
      </c>
      <c r="C166" s="11">
        <v>400</v>
      </c>
      <c r="D166" s="11">
        <v>400</v>
      </c>
    </row>
    <row r="167" spans="1:4" x14ac:dyDescent="0.35">
      <c r="A167" t="s">
        <v>119</v>
      </c>
      <c r="B167" s="11">
        <v>18250.72</v>
      </c>
      <c r="C167" s="11">
        <v>13974</v>
      </c>
      <c r="D167" s="11">
        <v>14253.480000000001</v>
      </c>
    </row>
    <row r="168" spans="1:4" x14ac:dyDescent="0.35">
      <c r="A168" t="s">
        <v>120</v>
      </c>
      <c r="B168" s="11">
        <v>12166.67</v>
      </c>
      <c r="C168" s="11">
        <v>13770</v>
      </c>
      <c r="D168" s="11">
        <v>14045.4</v>
      </c>
    </row>
    <row r="169" spans="1:4" x14ac:dyDescent="0.35">
      <c r="A169" t="s">
        <v>121</v>
      </c>
      <c r="B169" s="11">
        <v>5381.68</v>
      </c>
      <c r="C169" s="11">
        <v>2500</v>
      </c>
      <c r="D169" s="11">
        <v>2550</v>
      </c>
    </row>
    <row r="170" spans="1:4" x14ac:dyDescent="0.35">
      <c r="A170" t="s">
        <v>122</v>
      </c>
      <c r="B170" s="11">
        <v>7036.52</v>
      </c>
      <c r="C170" s="11">
        <v>9180</v>
      </c>
      <c r="D170" s="11">
        <v>9363.6</v>
      </c>
    </row>
    <row r="171" spans="1:4" x14ac:dyDescent="0.35">
      <c r="A171" t="s">
        <v>123</v>
      </c>
      <c r="B171" s="11">
        <v>6664.17</v>
      </c>
      <c r="C171" s="11">
        <v>7900</v>
      </c>
      <c r="D171" s="11">
        <v>8308</v>
      </c>
    </row>
    <row r="172" spans="1:4" x14ac:dyDescent="0.35">
      <c r="A172" t="s">
        <v>124</v>
      </c>
      <c r="B172" s="11">
        <v>11341.29</v>
      </c>
      <c r="C172" s="11">
        <v>9700</v>
      </c>
      <c r="D172" s="11">
        <v>10000</v>
      </c>
    </row>
    <row r="173" spans="1:4" x14ac:dyDescent="0.35">
      <c r="A173" t="s">
        <v>125</v>
      </c>
      <c r="B173" s="11">
        <v>1148.07</v>
      </c>
      <c r="C173" s="11">
        <v>1000</v>
      </c>
      <c r="D173" s="11">
        <v>1020</v>
      </c>
    </row>
    <row r="174" spans="1:4" x14ac:dyDescent="0.35">
      <c r="A174" t="s">
        <v>126</v>
      </c>
      <c r="B174" s="11"/>
      <c r="C174" s="11">
        <v>0</v>
      </c>
      <c r="D174" s="11">
        <v>0</v>
      </c>
    </row>
    <row r="175" spans="1:4" x14ac:dyDescent="0.35">
      <c r="A175" t="s">
        <v>127</v>
      </c>
      <c r="B175" s="11">
        <v>20000</v>
      </c>
      <c r="C175" s="11">
        <v>20000</v>
      </c>
      <c r="D175" s="11">
        <v>22000</v>
      </c>
    </row>
    <row r="176" spans="1:4" x14ac:dyDescent="0.35">
      <c r="A176" s="15" t="s">
        <v>128</v>
      </c>
      <c r="B176" s="16">
        <v>506345.06</v>
      </c>
      <c r="C176" s="16">
        <v>561889</v>
      </c>
      <c r="D176" s="16">
        <v>640319.60963783786</v>
      </c>
    </row>
    <row r="177" spans="1:4" x14ac:dyDescent="0.35">
      <c r="A177" t="s">
        <v>129</v>
      </c>
      <c r="B177" s="11"/>
      <c r="C177" s="11"/>
      <c r="D177" s="11"/>
    </row>
    <row r="178" spans="1:4" x14ac:dyDescent="0.35">
      <c r="A178" t="s">
        <v>130</v>
      </c>
      <c r="B178" s="11">
        <v>441531</v>
      </c>
      <c r="C178" s="11">
        <v>495313</v>
      </c>
      <c r="D178" s="11">
        <v>568171.67992313486</v>
      </c>
    </row>
    <row r="179" spans="1:4" x14ac:dyDescent="0.35">
      <c r="A179" t="s">
        <v>2</v>
      </c>
      <c r="B179" s="11">
        <v>13632</v>
      </c>
      <c r="C179" s="11">
        <v>20229</v>
      </c>
      <c r="D179" s="11">
        <v>22636.15398711785</v>
      </c>
    </row>
    <row r="180" spans="1:4" x14ac:dyDescent="0.35">
      <c r="A180" t="s">
        <v>4</v>
      </c>
      <c r="B180" s="11">
        <v>36749</v>
      </c>
      <c r="C180" s="11">
        <v>38476</v>
      </c>
      <c r="D180" s="11">
        <v>41566.841804053205</v>
      </c>
    </row>
    <row r="181" spans="1:4" x14ac:dyDescent="0.35">
      <c r="A181" t="s">
        <v>3</v>
      </c>
      <c r="B181" s="11">
        <v>14434</v>
      </c>
      <c r="C181" s="11">
        <v>7872</v>
      </c>
      <c r="D181" s="11">
        <v>7944.9339235320776</v>
      </c>
    </row>
    <row r="182" spans="1:4" x14ac:dyDescent="0.35">
      <c r="A182" s="15" t="s">
        <v>131</v>
      </c>
      <c r="B182" s="16">
        <v>506346</v>
      </c>
      <c r="C182" s="16">
        <v>561890</v>
      </c>
      <c r="D182" s="16">
        <v>640319.60963783786</v>
      </c>
    </row>
    <row r="190" spans="1:4" x14ac:dyDescent="0.35">
      <c r="B190" s="14" t="s">
        <v>32</v>
      </c>
      <c r="C190" s="14" t="s">
        <v>35</v>
      </c>
      <c r="D190" s="14" t="s">
        <v>37</v>
      </c>
    </row>
    <row r="191" spans="1:4" x14ac:dyDescent="0.35">
      <c r="B191" s="14" t="s">
        <v>33</v>
      </c>
      <c r="C191" s="14" t="s">
        <v>36</v>
      </c>
      <c r="D191" s="14" t="s">
        <v>36</v>
      </c>
    </row>
    <row r="192" spans="1:4" x14ac:dyDescent="0.35">
      <c r="A192" s="15" t="s">
        <v>132</v>
      </c>
      <c r="B192" s="14" t="s">
        <v>34</v>
      </c>
      <c r="C192" s="14" t="s">
        <v>34</v>
      </c>
      <c r="D192" s="14" t="s">
        <v>34</v>
      </c>
    </row>
    <row r="193" spans="1:4" x14ac:dyDescent="0.35">
      <c r="A193" t="s">
        <v>133</v>
      </c>
      <c r="B193" s="11">
        <v>23412.38</v>
      </c>
      <c r="C193" s="11">
        <v>24440</v>
      </c>
      <c r="D193" s="11">
        <v>24440</v>
      </c>
    </row>
    <row r="194" spans="1:4" x14ac:dyDescent="0.35">
      <c r="A194" t="s">
        <v>134</v>
      </c>
      <c r="B194" s="11">
        <v>27</v>
      </c>
      <c r="C194" s="11">
        <v>2500</v>
      </c>
      <c r="D194" s="11">
        <v>500</v>
      </c>
    </row>
    <row r="195" spans="1:4" x14ac:dyDescent="0.35">
      <c r="A195" t="s">
        <v>135</v>
      </c>
      <c r="B195" s="11">
        <v>1245.76</v>
      </c>
      <c r="C195" s="11">
        <v>1000</v>
      </c>
      <c r="D195" s="11">
        <v>1500</v>
      </c>
    </row>
    <row r="196" spans="1:4" x14ac:dyDescent="0.35">
      <c r="A196" t="s">
        <v>136</v>
      </c>
      <c r="B196" s="11">
        <v>10364.700000000001</v>
      </c>
      <c r="C196" s="11">
        <v>13107</v>
      </c>
      <c r="D196" s="11">
        <v>13369.14</v>
      </c>
    </row>
    <row r="197" spans="1:4" x14ac:dyDescent="0.35">
      <c r="A197" t="s">
        <v>137</v>
      </c>
      <c r="B197" s="11">
        <v>600</v>
      </c>
      <c r="C197" s="11">
        <v>600</v>
      </c>
      <c r="D197" s="11">
        <v>600</v>
      </c>
    </row>
    <row r="198" spans="1:4" x14ac:dyDescent="0.35">
      <c r="A198" t="s">
        <v>138</v>
      </c>
      <c r="B198" s="11"/>
      <c r="C198" s="11">
        <v>5000</v>
      </c>
      <c r="D198" s="11">
        <v>0</v>
      </c>
    </row>
    <row r="199" spans="1:4" x14ac:dyDescent="0.35">
      <c r="A199" t="s">
        <v>139</v>
      </c>
      <c r="B199" s="11">
        <v>6353.27</v>
      </c>
      <c r="C199" s="11">
        <v>15000</v>
      </c>
      <c r="D199" s="11">
        <v>0</v>
      </c>
    </row>
    <row r="200" spans="1:4" x14ac:dyDescent="0.35">
      <c r="A200" t="s">
        <v>140</v>
      </c>
      <c r="B200" s="11">
        <v>16.66</v>
      </c>
      <c r="C200" s="11">
        <v>420</v>
      </c>
      <c r="D200" s="11">
        <v>428.40000000000003</v>
      </c>
    </row>
    <row r="201" spans="1:4" x14ac:dyDescent="0.35">
      <c r="A201" t="s">
        <v>141</v>
      </c>
      <c r="B201" s="11">
        <v>629.16999999999996</v>
      </c>
      <c r="C201" s="11">
        <v>1000</v>
      </c>
      <c r="D201" s="11">
        <v>1000</v>
      </c>
    </row>
    <row r="202" spans="1:4" x14ac:dyDescent="0.35">
      <c r="A202" t="s">
        <v>59</v>
      </c>
      <c r="B202" s="11">
        <v>219462</v>
      </c>
      <c r="C202" s="11">
        <v>244257</v>
      </c>
      <c r="D202" s="11">
        <v>257364.85171975358</v>
      </c>
    </row>
    <row r="203" spans="1:4" x14ac:dyDescent="0.35">
      <c r="A203" s="15" t="s">
        <v>77</v>
      </c>
      <c r="B203" s="16">
        <v>262110.94</v>
      </c>
      <c r="C203" s="16">
        <v>307324</v>
      </c>
      <c r="D203" s="16">
        <v>299202.39171975356</v>
      </c>
    </row>
    <row r="204" spans="1:4" x14ac:dyDescent="0.35">
      <c r="A204" s="15"/>
      <c r="B204" s="16"/>
      <c r="C204" s="16"/>
      <c r="D204" s="16"/>
    </row>
    <row r="205" spans="1:4" x14ac:dyDescent="0.35">
      <c r="A205" s="15" t="s">
        <v>142</v>
      </c>
      <c r="B205" s="11"/>
      <c r="C205" s="11"/>
      <c r="D205" s="11"/>
    </row>
    <row r="206" spans="1:4" x14ac:dyDescent="0.35">
      <c r="A206" t="s">
        <v>143</v>
      </c>
      <c r="B206" s="11">
        <v>8617.7800000000007</v>
      </c>
      <c r="C206" s="11">
        <v>8000</v>
      </c>
      <c r="D206" s="11">
        <v>8160</v>
      </c>
    </row>
    <row r="207" spans="1:4" x14ac:dyDescent="0.35">
      <c r="A207" t="s">
        <v>144</v>
      </c>
      <c r="B207" s="11">
        <v>8600</v>
      </c>
      <c r="C207" s="11">
        <v>8600</v>
      </c>
      <c r="D207" s="11">
        <v>8600</v>
      </c>
    </row>
    <row r="208" spans="1:4" x14ac:dyDescent="0.35">
      <c r="A208" t="s">
        <v>145</v>
      </c>
      <c r="B208" s="11">
        <v>10000</v>
      </c>
      <c r="C208" s="11">
        <v>5000</v>
      </c>
      <c r="D208" s="11">
        <v>5000</v>
      </c>
    </row>
    <row r="209" spans="1:4" x14ac:dyDescent="0.35">
      <c r="A209" t="s">
        <v>146</v>
      </c>
      <c r="B209" s="11">
        <v>20000</v>
      </c>
      <c r="C209" s="11">
        <v>0</v>
      </c>
      <c r="D209" s="11">
        <v>0</v>
      </c>
    </row>
    <row r="210" spans="1:4" x14ac:dyDescent="0.35">
      <c r="A210" t="s">
        <v>147</v>
      </c>
      <c r="B210" s="11">
        <v>3130</v>
      </c>
      <c r="C210" s="11">
        <v>3000</v>
      </c>
      <c r="D210" s="11">
        <v>3000</v>
      </c>
    </row>
    <row r="211" spans="1:4" x14ac:dyDescent="0.35">
      <c r="A211" t="s">
        <v>148</v>
      </c>
      <c r="B211" s="11">
        <v>8470.59</v>
      </c>
      <c r="C211" s="11">
        <v>9065</v>
      </c>
      <c r="D211" s="11">
        <v>9246.3000000000011</v>
      </c>
    </row>
    <row r="212" spans="1:4" x14ac:dyDescent="0.35">
      <c r="A212" t="s">
        <v>149</v>
      </c>
      <c r="B212" s="11">
        <v>21200</v>
      </c>
      <c r="C212" s="11">
        <v>21200</v>
      </c>
      <c r="D212" s="11">
        <v>28000</v>
      </c>
    </row>
    <row r="213" spans="1:4" x14ac:dyDescent="0.35">
      <c r="A213" t="s">
        <v>150</v>
      </c>
      <c r="B213" s="11">
        <v>0</v>
      </c>
      <c r="C213" s="11">
        <v>0</v>
      </c>
      <c r="D213" s="11"/>
    </row>
    <row r="214" spans="1:4" x14ac:dyDescent="0.35">
      <c r="A214" t="s">
        <v>151</v>
      </c>
      <c r="B214" s="11">
        <v>14807.11</v>
      </c>
      <c r="C214" s="11">
        <v>12000</v>
      </c>
      <c r="D214" s="11">
        <v>0</v>
      </c>
    </row>
    <row r="215" spans="1:4" x14ac:dyDescent="0.35">
      <c r="A215" t="s">
        <v>152</v>
      </c>
      <c r="B215" s="11">
        <v>550.5</v>
      </c>
      <c r="C215" s="11">
        <v>5500</v>
      </c>
      <c r="D215" s="11">
        <v>2000</v>
      </c>
    </row>
    <row r="216" spans="1:4" x14ac:dyDescent="0.35">
      <c r="A216" t="s">
        <v>153</v>
      </c>
      <c r="B216" s="11"/>
      <c r="C216" s="11"/>
      <c r="D216" s="11">
        <v>3400</v>
      </c>
    </row>
    <row r="217" spans="1:4" x14ac:dyDescent="0.35">
      <c r="A217" t="s">
        <v>154</v>
      </c>
      <c r="B217" s="11">
        <v>16751.88</v>
      </c>
      <c r="C217" s="11">
        <v>16104</v>
      </c>
      <c r="D217" s="11">
        <v>15456.875</v>
      </c>
    </row>
    <row r="218" spans="1:4" x14ac:dyDescent="0.35">
      <c r="A218" t="s">
        <v>155</v>
      </c>
      <c r="B218" s="11">
        <v>108956</v>
      </c>
      <c r="C218" s="11">
        <v>126068</v>
      </c>
      <c r="D218" s="11">
        <v>160779.55131733289</v>
      </c>
    </row>
    <row r="219" spans="1:4" x14ac:dyDescent="0.35">
      <c r="A219" s="15" t="s">
        <v>65</v>
      </c>
      <c r="B219" s="16">
        <v>221083.86</v>
      </c>
      <c r="C219" s="16">
        <v>214537</v>
      </c>
      <c r="D219" s="16">
        <v>243642.72631733288</v>
      </c>
    </row>
    <row r="220" spans="1:4" x14ac:dyDescent="0.35">
      <c r="A220" t="s">
        <v>156</v>
      </c>
      <c r="B220" s="11">
        <v>-94004.6</v>
      </c>
      <c r="C220" s="11">
        <v>-50000</v>
      </c>
      <c r="D220" s="11">
        <v>-65000</v>
      </c>
    </row>
    <row r="221" spans="1:4" x14ac:dyDescent="0.35">
      <c r="A221" t="s">
        <v>157</v>
      </c>
      <c r="B221" s="11">
        <v>0</v>
      </c>
      <c r="C221" s="11">
        <v>0</v>
      </c>
      <c r="D221" s="11">
        <v>0</v>
      </c>
    </row>
    <row r="222" spans="1:4" x14ac:dyDescent="0.35">
      <c r="A222" t="s">
        <v>158</v>
      </c>
      <c r="B222" s="11">
        <v>-4300</v>
      </c>
      <c r="C222" s="11">
        <v>-4300</v>
      </c>
      <c r="D222" s="11">
        <v>-4300</v>
      </c>
    </row>
    <row r="223" spans="1:4" x14ac:dyDescent="0.35">
      <c r="A223" t="s">
        <v>159</v>
      </c>
      <c r="B223" s="11">
        <v>-25978</v>
      </c>
      <c r="C223" s="11">
        <v>-25000</v>
      </c>
      <c r="D223" s="11">
        <v>-26000</v>
      </c>
    </row>
    <row r="224" spans="1:4" x14ac:dyDescent="0.35">
      <c r="A224" s="15" t="s">
        <v>76</v>
      </c>
      <c r="B224" s="16">
        <v>-124282.6</v>
      </c>
      <c r="C224" s="16">
        <v>-79300</v>
      </c>
      <c r="D224" s="16">
        <v>-95300</v>
      </c>
    </row>
    <row r="225" spans="1:4" x14ac:dyDescent="0.35">
      <c r="A225" s="15" t="s">
        <v>77</v>
      </c>
      <c r="B225" s="16">
        <v>96801.25999999998</v>
      </c>
      <c r="C225" s="16">
        <v>135237</v>
      </c>
      <c r="D225" s="16">
        <v>148342.72631733288</v>
      </c>
    </row>
    <row r="238" spans="1:4" x14ac:dyDescent="0.35">
      <c r="B238" s="14" t="s">
        <v>32</v>
      </c>
      <c r="C238" s="14" t="s">
        <v>35</v>
      </c>
      <c r="D238" s="14" t="s">
        <v>37</v>
      </c>
    </row>
    <row r="239" spans="1:4" x14ac:dyDescent="0.35">
      <c r="B239" s="14" t="s">
        <v>33</v>
      </c>
      <c r="C239" s="14" t="s">
        <v>36</v>
      </c>
      <c r="D239" s="14" t="s">
        <v>36</v>
      </c>
    </row>
    <row r="240" spans="1:4" x14ac:dyDescent="0.35">
      <c r="A240" s="15" t="s">
        <v>160</v>
      </c>
      <c r="B240" s="14" t="s">
        <v>34</v>
      </c>
      <c r="C240" s="14" t="s">
        <v>34</v>
      </c>
      <c r="D240" s="14" t="s">
        <v>34</v>
      </c>
    </row>
    <row r="241" spans="1:4" x14ac:dyDescent="0.35">
      <c r="A241" t="s">
        <v>84</v>
      </c>
      <c r="B241" s="11">
        <v>291564.48</v>
      </c>
      <c r="C241" s="11">
        <v>318853</v>
      </c>
      <c r="D241" s="11">
        <v>356773.28</v>
      </c>
    </row>
    <row r="242" spans="1:4" x14ac:dyDescent="0.35">
      <c r="A242" t="s">
        <v>161</v>
      </c>
      <c r="B242" s="11">
        <v>28322.5</v>
      </c>
      <c r="C242" s="11">
        <v>32523</v>
      </c>
      <c r="D242" s="11">
        <v>45265.991999999998</v>
      </c>
    </row>
    <row r="243" spans="1:4" x14ac:dyDescent="0.35">
      <c r="A243" t="s">
        <v>162</v>
      </c>
      <c r="B243" s="11">
        <v>64144.38</v>
      </c>
      <c r="C243" s="11">
        <v>70148</v>
      </c>
      <c r="D243" s="11">
        <v>78490.121600000013</v>
      </c>
    </row>
    <row r="244" spans="1:4" x14ac:dyDescent="0.35">
      <c r="A244" t="s">
        <v>89</v>
      </c>
      <c r="B244" s="11">
        <v>8308.58</v>
      </c>
      <c r="C244" s="11">
        <v>8000</v>
      </c>
      <c r="D244" s="11">
        <v>9000</v>
      </c>
    </row>
    <row r="245" spans="1:4" x14ac:dyDescent="0.35">
      <c r="A245" t="s">
        <v>163</v>
      </c>
      <c r="B245" s="11">
        <v>1356.08</v>
      </c>
      <c r="C245" s="11">
        <v>3000</v>
      </c>
      <c r="D245" s="11">
        <v>3000</v>
      </c>
    </row>
    <row r="246" spans="1:4" x14ac:dyDescent="0.35">
      <c r="A246" t="s">
        <v>164</v>
      </c>
      <c r="B246" s="11">
        <v>3155.23</v>
      </c>
      <c r="C246" s="11">
        <v>3800</v>
      </c>
      <c r="D246" s="11">
        <v>3800</v>
      </c>
    </row>
    <row r="247" spans="1:4" x14ac:dyDescent="0.35">
      <c r="A247" t="s">
        <v>165</v>
      </c>
      <c r="B247" s="11">
        <v>564.49</v>
      </c>
      <c r="C247" s="11">
        <v>750</v>
      </c>
      <c r="D247" s="11">
        <v>500</v>
      </c>
    </row>
    <row r="248" spans="1:4" x14ac:dyDescent="0.35">
      <c r="A248" t="s">
        <v>51</v>
      </c>
      <c r="B248" s="11">
        <v>5613.75</v>
      </c>
      <c r="C248" s="11">
        <v>5614</v>
      </c>
      <c r="D248" s="11">
        <v>5614</v>
      </c>
    </row>
    <row r="249" spans="1:4" x14ac:dyDescent="0.35">
      <c r="A249" t="s">
        <v>48</v>
      </c>
      <c r="B249" s="11">
        <v>4404.13</v>
      </c>
      <c r="C249" s="11">
        <v>4500</v>
      </c>
      <c r="D249" s="11">
        <v>4500</v>
      </c>
    </row>
    <row r="250" spans="1:4" x14ac:dyDescent="0.35">
      <c r="A250" t="s">
        <v>166</v>
      </c>
      <c r="B250" s="11"/>
      <c r="C250" s="11"/>
      <c r="D250" s="11">
        <v>0</v>
      </c>
    </row>
    <row r="251" spans="1:4" x14ac:dyDescent="0.35">
      <c r="A251" t="s">
        <v>49</v>
      </c>
      <c r="B251" s="11">
        <v>380.92</v>
      </c>
      <c r="C251" s="11">
        <v>550</v>
      </c>
      <c r="D251" s="11">
        <v>600</v>
      </c>
    </row>
    <row r="252" spans="1:4" x14ac:dyDescent="0.35">
      <c r="A252" t="s">
        <v>90</v>
      </c>
      <c r="B252" s="11">
        <v>4530.93</v>
      </c>
      <c r="C252" s="11">
        <v>3400</v>
      </c>
      <c r="D252" s="11">
        <v>3400</v>
      </c>
    </row>
    <row r="253" spans="1:4" x14ac:dyDescent="0.35">
      <c r="A253" t="s">
        <v>167</v>
      </c>
      <c r="B253" s="11">
        <v>7920.84</v>
      </c>
      <c r="C253" s="11">
        <v>8843</v>
      </c>
      <c r="D253" s="11">
        <v>9019.86</v>
      </c>
    </row>
    <row r="254" spans="1:4" x14ac:dyDescent="0.35">
      <c r="A254" t="s">
        <v>168</v>
      </c>
      <c r="B254" s="11">
        <v>3701.39</v>
      </c>
      <c r="C254" s="11">
        <v>3800</v>
      </c>
      <c r="D254" s="11">
        <v>4000</v>
      </c>
    </row>
    <row r="255" spans="1:4" x14ac:dyDescent="0.35">
      <c r="A255" t="s">
        <v>169</v>
      </c>
      <c r="B255" s="11">
        <v>1278.95</v>
      </c>
      <c r="C255" s="11">
        <v>500</v>
      </c>
      <c r="D255" s="11">
        <v>500</v>
      </c>
    </row>
    <row r="256" spans="1:4" x14ac:dyDescent="0.35">
      <c r="A256" t="s">
        <v>170</v>
      </c>
      <c r="B256" s="11">
        <v>32466.240000000002</v>
      </c>
      <c r="C256" s="11">
        <v>35000</v>
      </c>
      <c r="D256" s="11">
        <v>40000</v>
      </c>
    </row>
    <row r="257" spans="1:4" x14ac:dyDescent="0.35">
      <c r="A257" t="s">
        <v>171</v>
      </c>
      <c r="B257" s="11">
        <v>1156.3800000000001</v>
      </c>
      <c r="C257" s="11">
        <v>1000</v>
      </c>
      <c r="D257" s="11">
        <v>1200</v>
      </c>
    </row>
    <row r="258" spans="1:4" x14ac:dyDescent="0.35">
      <c r="A258" t="s">
        <v>172</v>
      </c>
      <c r="B258" s="11">
        <v>4804.16</v>
      </c>
      <c r="C258" s="11">
        <v>5415</v>
      </c>
      <c r="D258" s="11">
        <v>5415</v>
      </c>
    </row>
    <row r="259" spans="1:4" x14ac:dyDescent="0.35">
      <c r="A259" t="s">
        <v>173</v>
      </c>
      <c r="B259" s="11">
        <v>9626.5300000000007</v>
      </c>
      <c r="C259" s="11">
        <v>12000</v>
      </c>
      <c r="D259" s="11">
        <v>12000</v>
      </c>
    </row>
    <row r="260" spans="1:4" x14ac:dyDescent="0.35">
      <c r="A260" t="s">
        <v>174</v>
      </c>
      <c r="B260" s="11">
        <v>3000</v>
      </c>
      <c r="C260" s="11">
        <v>0</v>
      </c>
      <c r="D260" s="11">
        <v>0</v>
      </c>
    </row>
    <row r="261" spans="1:4" x14ac:dyDescent="0.35">
      <c r="A261" t="s">
        <v>175</v>
      </c>
      <c r="B261" s="11">
        <v>1925.28</v>
      </c>
      <c r="C261" s="11">
        <v>2000</v>
      </c>
      <c r="D261" s="11">
        <v>600</v>
      </c>
    </row>
    <row r="262" spans="1:4" x14ac:dyDescent="0.35">
      <c r="A262" t="s">
        <v>176</v>
      </c>
      <c r="B262" s="11">
        <v>907.07</v>
      </c>
      <c r="C262" s="11">
        <v>600</v>
      </c>
      <c r="D262" s="11">
        <v>0</v>
      </c>
    </row>
    <row r="263" spans="1:4" x14ac:dyDescent="0.35">
      <c r="A263" t="s">
        <v>177</v>
      </c>
      <c r="B263" s="11">
        <v>950.03</v>
      </c>
      <c r="C263" s="11">
        <v>600</v>
      </c>
      <c r="D263" s="11">
        <v>600</v>
      </c>
    </row>
    <row r="264" spans="1:4" x14ac:dyDescent="0.35">
      <c r="A264" s="15" t="s">
        <v>65</v>
      </c>
      <c r="B264" s="16">
        <v>480082.34000000008</v>
      </c>
      <c r="C264" s="16">
        <v>520896</v>
      </c>
      <c r="D264" s="16">
        <v>584278.25359999994</v>
      </c>
    </row>
    <row r="265" spans="1:4" x14ac:dyDescent="0.35">
      <c r="A265" t="s">
        <v>178</v>
      </c>
      <c r="B265" s="11">
        <v>-1688</v>
      </c>
      <c r="C265" s="11">
        <v>-1800</v>
      </c>
      <c r="D265" s="11">
        <v>-1800</v>
      </c>
    </row>
    <row r="266" spans="1:4" x14ac:dyDescent="0.35">
      <c r="A266" s="15" t="s">
        <v>179</v>
      </c>
      <c r="B266" s="16">
        <v>478394.34000000008</v>
      </c>
      <c r="C266" s="16">
        <v>519096</v>
      </c>
      <c r="D266" s="16">
        <v>582478.25359999994</v>
      </c>
    </row>
    <row r="267" spans="1:4" x14ac:dyDescent="0.35">
      <c r="B267" s="11"/>
      <c r="C267" s="11"/>
      <c r="D267" s="11"/>
    </row>
    <row r="268" spans="1:4" x14ac:dyDescent="0.35">
      <c r="A268" s="15" t="s">
        <v>129</v>
      </c>
      <c r="B268" s="11"/>
      <c r="C268" s="11"/>
      <c r="D268" s="11"/>
    </row>
    <row r="269" spans="1:4" x14ac:dyDescent="0.35">
      <c r="A269" t="s">
        <v>180</v>
      </c>
      <c r="B269" s="11">
        <v>219462</v>
      </c>
      <c r="C269" s="11">
        <v>244257</v>
      </c>
      <c r="D269" s="11">
        <v>257364.85171975358</v>
      </c>
    </row>
    <row r="270" spans="1:4" x14ac:dyDescent="0.35">
      <c r="A270" t="s">
        <v>2</v>
      </c>
      <c r="B270" s="11">
        <v>11878</v>
      </c>
      <c r="C270" s="11">
        <v>12924</v>
      </c>
      <c r="D270" s="11">
        <v>16306.741258856333</v>
      </c>
    </row>
    <row r="271" spans="1:4" x14ac:dyDescent="0.35">
      <c r="A271" t="s">
        <v>181</v>
      </c>
      <c r="B271" s="11">
        <v>108956</v>
      </c>
      <c r="C271" s="11">
        <v>126068</v>
      </c>
      <c r="D271" s="11">
        <v>160779.55131733289</v>
      </c>
    </row>
    <row r="272" spans="1:4" x14ac:dyDescent="0.35">
      <c r="A272" t="s">
        <v>4</v>
      </c>
      <c r="B272" s="11">
        <v>42521</v>
      </c>
      <c r="C272" s="11">
        <v>45654</v>
      </c>
      <c r="D272" s="11">
        <v>50476.502676728254</v>
      </c>
    </row>
    <row r="273" spans="1:4" x14ac:dyDescent="0.35">
      <c r="A273" t="s">
        <v>1</v>
      </c>
      <c r="B273" s="11">
        <v>61111</v>
      </c>
      <c r="C273" s="11">
        <v>56156</v>
      </c>
      <c r="D273" s="11">
        <v>60117.12566092061</v>
      </c>
    </row>
    <row r="274" spans="1:4" x14ac:dyDescent="0.35">
      <c r="A274" t="s">
        <v>3</v>
      </c>
      <c r="B274" s="11">
        <v>19319</v>
      </c>
      <c r="C274" s="11">
        <v>17565</v>
      </c>
      <c r="D274" s="11">
        <v>19252.261002975029</v>
      </c>
    </row>
    <row r="275" spans="1:4" x14ac:dyDescent="0.35">
      <c r="A275" t="s">
        <v>182</v>
      </c>
      <c r="B275" s="11">
        <v>15154</v>
      </c>
      <c r="C275" s="11">
        <v>16472</v>
      </c>
      <c r="D275" s="11">
        <v>18181.219963433294</v>
      </c>
    </row>
    <row r="276" spans="1:4" x14ac:dyDescent="0.35">
      <c r="B276" s="16">
        <v>478401</v>
      </c>
      <c r="C276" s="16">
        <v>519096</v>
      </c>
      <c r="D276" s="16">
        <v>582478.25360000005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0263-B21B-4671-91B4-538D62BFDE7B}">
  <dimension ref="A1:H40"/>
  <sheetViews>
    <sheetView workbookViewId="0">
      <selection activeCell="A12" sqref="A12"/>
    </sheetView>
  </sheetViews>
  <sheetFormatPr defaultRowHeight="14.5" x14ac:dyDescent="0.35"/>
  <cols>
    <col min="1" max="1" width="37.453125" customWidth="1"/>
  </cols>
  <sheetData>
    <row r="1" spans="1:8" x14ac:dyDescent="0.35">
      <c r="A1" t="s">
        <v>183</v>
      </c>
      <c r="B1" s="14" t="s">
        <v>184</v>
      </c>
      <c r="C1" s="14" t="s">
        <v>185</v>
      </c>
      <c r="D1" s="14" t="s">
        <v>186</v>
      </c>
      <c r="E1" s="14" t="s">
        <v>187</v>
      </c>
      <c r="F1" s="14" t="s">
        <v>188</v>
      </c>
      <c r="H1" t="s">
        <v>189</v>
      </c>
    </row>
    <row r="2" spans="1:8" x14ac:dyDescent="0.35">
      <c r="B2" s="14" t="s">
        <v>33</v>
      </c>
      <c r="C2" s="14" t="s">
        <v>36</v>
      </c>
      <c r="D2" s="14" t="s">
        <v>36</v>
      </c>
      <c r="E2" s="14" t="s">
        <v>190</v>
      </c>
      <c r="F2" s="14" t="s">
        <v>190</v>
      </c>
    </row>
    <row r="3" spans="1:8" x14ac:dyDescent="0.35">
      <c r="A3" s="15" t="s">
        <v>191</v>
      </c>
      <c r="B3" s="14" t="s">
        <v>192</v>
      </c>
      <c r="C3" s="14" t="s">
        <v>192</v>
      </c>
      <c r="D3" s="14" t="s">
        <v>192</v>
      </c>
      <c r="E3" s="14" t="s">
        <v>192</v>
      </c>
      <c r="F3" s="14" t="s">
        <v>192</v>
      </c>
      <c r="H3" t="s">
        <v>193</v>
      </c>
    </row>
    <row r="4" spans="1:8" x14ac:dyDescent="0.35">
      <c r="A4" t="s">
        <v>12</v>
      </c>
      <c r="B4" s="11">
        <v>893.69047999999998</v>
      </c>
      <c r="C4" s="11">
        <v>965.72799999999995</v>
      </c>
      <c r="D4" s="11">
        <v>1069.6579308054056</v>
      </c>
      <c r="E4" s="11">
        <v>1091.0510894215138</v>
      </c>
      <c r="F4" s="11">
        <v>1112.872111209944</v>
      </c>
      <c r="H4">
        <v>2</v>
      </c>
    </row>
    <row r="5" spans="1:8" x14ac:dyDescent="0.35">
      <c r="A5" t="s">
        <v>13</v>
      </c>
      <c r="B5" s="11">
        <v>549.6952</v>
      </c>
      <c r="C5" s="11">
        <v>597.50300000000004</v>
      </c>
      <c r="D5" s="11">
        <v>610.53611999999998</v>
      </c>
      <c r="E5" s="11">
        <v>622.74684239999999</v>
      </c>
      <c r="F5" s="11">
        <v>635.20177924799998</v>
      </c>
      <c r="H5">
        <v>2</v>
      </c>
    </row>
    <row r="6" spans="1:8" x14ac:dyDescent="0.35">
      <c r="A6" t="s">
        <v>14</v>
      </c>
      <c r="B6" s="11">
        <v>365.1</v>
      </c>
      <c r="C6" s="11">
        <v>345.6</v>
      </c>
      <c r="D6" s="11">
        <v>343.58199999999999</v>
      </c>
      <c r="E6" s="11">
        <v>353</v>
      </c>
      <c r="F6" s="11">
        <v>360.06</v>
      </c>
      <c r="H6">
        <v>2</v>
      </c>
    </row>
    <row r="7" spans="1:8" x14ac:dyDescent="0.35">
      <c r="A7" t="s">
        <v>15</v>
      </c>
      <c r="B7" s="11">
        <v>16.75188</v>
      </c>
      <c r="C7" s="11">
        <v>16.103999999999999</v>
      </c>
      <c r="D7" s="11">
        <v>15.456875</v>
      </c>
      <c r="E7" s="11">
        <v>15.456875</v>
      </c>
      <c r="F7" s="11">
        <v>15.7660125</v>
      </c>
      <c r="H7" t="s">
        <v>194</v>
      </c>
    </row>
    <row r="8" spans="1:8" x14ac:dyDescent="0.35">
      <c r="A8" t="s">
        <v>16</v>
      </c>
      <c r="B8" s="11">
        <v>-234.04465000000002</v>
      </c>
      <c r="C8" s="11">
        <v>-199.166</v>
      </c>
      <c r="D8" s="11">
        <v>-216.38452000000001</v>
      </c>
      <c r="E8" s="11">
        <v>-220.7122104</v>
      </c>
      <c r="F8" s="11">
        <v>-225.12645460800002</v>
      </c>
      <c r="H8">
        <v>2</v>
      </c>
    </row>
    <row r="9" spans="1:8" x14ac:dyDescent="0.35">
      <c r="A9" s="15" t="s">
        <v>8</v>
      </c>
      <c r="B9" s="16">
        <v>1591.1929099999998</v>
      </c>
      <c r="C9" s="16">
        <v>1725.7690000000002</v>
      </c>
      <c r="D9" s="16">
        <v>1822.8484058054057</v>
      </c>
      <c r="E9" s="16">
        <v>1861.5425964215137</v>
      </c>
      <c r="F9" s="16">
        <v>1898.7734483499439</v>
      </c>
    </row>
    <row r="10" spans="1:8" x14ac:dyDescent="0.35">
      <c r="A10" t="s">
        <v>9</v>
      </c>
      <c r="B10" s="11">
        <v>1668.506973</v>
      </c>
      <c r="C10" s="11">
        <v>1726.1152110000003</v>
      </c>
      <c r="D10" s="11">
        <v>1822.9389438600001</v>
      </c>
      <c r="E10" s="11">
        <v>1859.3977227372</v>
      </c>
      <c r="F10" s="11">
        <v>1896.5856771919441</v>
      </c>
    </row>
    <row r="11" spans="1:8" x14ac:dyDescent="0.35">
      <c r="A11" t="s">
        <v>10</v>
      </c>
      <c r="B11" s="11">
        <v>77.31406300000026</v>
      </c>
      <c r="C11" s="11">
        <v>0.34621100000003935</v>
      </c>
      <c r="D11" s="11">
        <v>9.0538054594389905E-2</v>
      </c>
      <c r="E11" s="11">
        <v>-2.1448736843137794</v>
      </c>
      <c r="F11" s="11">
        <v>-2.1877711579998049</v>
      </c>
    </row>
    <row r="12" spans="1:8" x14ac:dyDescent="0.35">
      <c r="B12" s="11"/>
      <c r="C12" s="11"/>
      <c r="D12" s="11"/>
      <c r="E12" s="11"/>
      <c r="F12" s="11"/>
    </row>
    <row r="13" spans="1:8" x14ac:dyDescent="0.35">
      <c r="A13" s="15" t="s">
        <v>18</v>
      </c>
      <c r="B13" s="11"/>
      <c r="C13" s="11"/>
      <c r="D13" s="11"/>
      <c r="E13" s="11"/>
      <c r="F13" s="11"/>
    </row>
    <row r="14" spans="1:8" x14ac:dyDescent="0.35">
      <c r="A14" t="s">
        <v>19</v>
      </c>
      <c r="B14" s="11">
        <v>132</v>
      </c>
      <c r="C14" s="11">
        <v>177.31406300000026</v>
      </c>
      <c r="D14" s="11">
        <v>100</v>
      </c>
      <c r="E14" s="11">
        <v>100</v>
      </c>
      <c r="F14" s="11">
        <v>100</v>
      </c>
    </row>
    <row r="15" spans="1:8" x14ac:dyDescent="0.35">
      <c r="A15" t="s">
        <v>195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</row>
    <row r="16" spans="1:8" x14ac:dyDescent="0.35">
      <c r="A16" t="s">
        <v>196</v>
      </c>
      <c r="B16" s="11">
        <v>32</v>
      </c>
      <c r="C16" s="11">
        <v>77.31406300000026</v>
      </c>
      <c r="D16" s="11">
        <v>0</v>
      </c>
      <c r="E16" s="11">
        <v>0</v>
      </c>
      <c r="F16" s="11">
        <v>0</v>
      </c>
    </row>
    <row r="17" spans="1:6" x14ac:dyDescent="0.35">
      <c r="A17" t="s">
        <v>22</v>
      </c>
      <c r="B17" s="11">
        <v>100</v>
      </c>
      <c r="C17" s="11">
        <v>100</v>
      </c>
      <c r="D17" s="11">
        <v>100</v>
      </c>
      <c r="E17" s="11">
        <v>100</v>
      </c>
      <c r="F17" s="11">
        <v>100</v>
      </c>
    </row>
    <row r="18" spans="1:6" x14ac:dyDescent="0.35">
      <c r="B18" s="11"/>
      <c r="C18" s="11"/>
      <c r="D18" s="11"/>
      <c r="E18" s="11"/>
      <c r="F18" s="11"/>
    </row>
    <row r="19" spans="1:6" x14ac:dyDescent="0.35">
      <c r="A19" s="15" t="s">
        <v>23</v>
      </c>
      <c r="B19" s="11"/>
      <c r="C19" s="11"/>
      <c r="D19" s="11"/>
      <c r="E19" s="11"/>
      <c r="F19" s="11"/>
    </row>
    <row r="20" spans="1:6" x14ac:dyDescent="0.35">
      <c r="A20" t="s">
        <v>19</v>
      </c>
      <c r="B20" s="11">
        <v>1304.5098099999996</v>
      </c>
      <c r="C20" s="11">
        <v>1488.37391</v>
      </c>
      <c r="D20" s="11">
        <v>1157.3649399999999</v>
      </c>
      <c r="E20" s="11">
        <v>988.52493999999979</v>
      </c>
      <c r="F20" s="11">
        <v>1041.5249399999998</v>
      </c>
    </row>
    <row r="21" spans="1:6" x14ac:dyDescent="0.35">
      <c r="A21" t="s">
        <v>197</v>
      </c>
      <c r="B21" s="11">
        <v>469.53510999999997</v>
      </c>
      <c r="C21" s="11">
        <v>1067.51873</v>
      </c>
      <c r="D21" s="11">
        <v>343.58199999999999</v>
      </c>
      <c r="E21" s="11">
        <v>353</v>
      </c>
      <c r="F21" s="11">
        <v>360.06</v>
      </c>
    </row>
    <row r="22" spans="1:6" x14ac:dyDescent="0.35">
      <c r="A22" t="s">
        <v>198</v>
      </c>
      <c r="B22" s="11">
        <v>285.66138999999998</v>
      </c>
      <c r="C22" s="11">
        <v>1398.5277000000001</v>
      </c>
      <c r="D22" s="11">
        <v>512.42200000000003</v>
      </c>
      <c r="E22" s="11">
        <v>400</v>
      </c>
      <c r="F22" s="11">
        <v>200</v>
      </c>
    </row>
    <row r="23" spans="1:6" x14ac:dyDescent="0.35">
      <c r="A23" s="15" t="s">
        <v>27</v>
      </c>
      <c r="B23" s="16">
        <v>1488.3835299999996</v>
      </c>
      <c r="C23" s="16">
        <v>1157.3649399999999</v>
      </c>
      <c r="D23" s="16">
        <v>988.52493999999979</v>
      </c>
      <c r="E23" s="16">
        <v>941.52493999999979</v>
      </c>
      <c r="F23" s="16">
        <v>1201.5849399999997</v>
      </c>
    </row>
    <row r="24" spans="1:6" x14ac:dyDescent="0.35">
      <c r="A24" s="15"/>
      <c r="B24" s="16"/>
      <c r="C24" s="16"/>
      <c r="D24" s="16"/>
      <c r="E24" s="16"/>
      <c r="F24" s="16"/>
    </row>
    <row r="25" spans="1:6" x14ac:dyDescent="0.35">
      <c r="A25" s="15" t="s">
        <v>28</v>
      </c>
      <c r="B25" s="16">
        <v>1588.3835299999996</v>
      </c>
      <c r="C25" s="16">
        <v>1257.3649399999999</v>
      </c>
      <c r="D25" s="16">
        <v>1088.5249399999998</v>
      </c>
      <c r="E25" s="16">
        <v>1041.5249399999998</v>
      </c>
      <c r="F25" s="16">
        <v>1301.5849399999997</v>
      </c>
    </row>
    <row r="26" spans="1:6" x14ac:dyDescent="0.35">
      <c r="A26" t="s">
        <v>199</v>
      </c>
      <c r="B26" s="11">
        <v>755</v>
      </c>
      <c r="C26" s="11">
        <v>755</v>
      </c>
      <c r="D26" s="11">
        <v>505</v>
      </c>
      <c r="E26" s="11">
        <v>255</v>
      </c>
      <c r="F26" s="11">
        <v>255</v>
      </c>
    </row>
    <row r="27" spans="1:6" x14ac:dyDescent="0.35">
      <c r="B27" s="11"/>
      <c r="C27" s="11"/>
      <c r="D27" s="11"/>
      <c r="E27" s="11"/>
      <c r="F27" s="11"/>
    </row>
    <row r="28" spans="1:6" x14ac:dyDescent="0.35">
      <c r="A28" t="s">
        <v>200</v>
      </c>
      <c r="B28" s="11">
        <v>56</v>
      </c>
      <c r="C28" s="11">
        <v>42</v>
      </c>
      <c r="D28" s="11">
        <v>28</v>
      </c>
      <c r="E28" s="11">
        <v>14</v>
      </c>
      <c r="F28" s="11">
        <v>0</v>
      </c>
    </row>
    <row r="29" spans="1:6" x14ac:dyDescent="0.35">
      <c r="A29" t="s">
        <v>201</v>
      </c>
      <c r="B29" s="11">
        <v>206.21</v>
      </c>
      <c r="C29" s="11">
        <v>210.33</v>
      </c>
      <c r="D29" s="11">
        <v>214.53659999999999</v>
      </c>
      <c r="E29" s="11">
        <v>218.82733199999998</v>
      </c>
      <c r="F29" s="11">
        <v>223.20387864</v>
      </c>
    </row>
    <row r="30" spans="1:6" x14ac:dyDescent="0.35">
      <c r="A30" t="s">
        <v>29</v>
      </c>
      <c r="B30" s="11">
        <v>8091.3</v>
      </c>
      <c r="C30" s="11">
        <v>8206.7000000000007</v>
      </c>
      <c r="D30" s="11">
        <v>8497.1</v>
      </c>
      <c r="E30" s="11">
        <v>8497.1</v>
      </c>
      <c r="F30" s="11">
        <v>8497.1</v>
      </c>
    </row>
    <row r="32" spans="1:6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FBA62-094C-4633-836B-A3C3BF92F37E}">
  <dimension ref="A1:L33"/>
  <sheetViews>
    <sheetView workbookViewId="0">
      <selection activeCell="F26" sqref="F26"/>
    </sheetView>
  </sheetViews>
  <sheetFormatPr defaultRowHeight="14.5" x14ac:dyDescent="0.35"/>
  <cols>
    <col min="1" max="1" width="23.54296875" bestFit="1" customWidth="1"/>
    <col min="2" max="2" width="5.36328125" bestFit="1" customWidth="1"/>
    <col min="3" max="6" width="8.90625" bestFit="1" customWidth="1"/>
    <col min="7" max="8" width="8.81640625" bestFit="1" customWidth="1"/>
    <col min="9" max="9" width="8.90625" bestFit="1" customWidth="1"/>
    <col min="10" max="10" width="26.81640625" bestFit="1" customWidth="1"/>
    <col min="11" max="11" width="18.453125" bestFit="1" customWidth="1"/>
    <col min="12" max="12" width="26.1796875" bestFit="1" customWidth="1"/>
  </cols>
  <sheetData>
    <row r="1" spans="1:12" x14ac:dyDescent="0.35">
      <c r="A1" s="15" t="s">
        <v>211</v>
      </c>
      <c r="B1" t="s">
        <v>212</v>
      </c>
      <c r="C1" s="14" t="s">
        <v>213</v>
      </c>
      <c r="D1" s="14" t="s">
        <v>214</v>
      </c>
      <c r="E1" s="14" t="s">
        <v>215</v>
      </c>
      <c r="F1" s="14" t="s">
        <v>213</v>
      </c>
      <c r="G1" s="14" t="s">
        <v>214</v>
      </c>
      <c r="H1" s="14" t="s">
        <v>215</v>
      </c>
      <c r="I1" s="14" t="s">
        <v>213</v>
      </c>
    </row>
    <row r="2" spans="1:12" x14ac:dyDescent="0.35">
      <c r="C2" s="14" t="s">
        <v>216</v>
      </c>
      <c r="D2" s="14" t="s">
        <v>185</v>
      </c>
      <c r="E2" s="14" t="s">
        <v>185</v>
      </c>
      <c r="F2" s="14" t="s">
        <v>217</v>
      </c>
      <c r="G2" s="14" t="s">
        <v>186</v>
      </c>
      <c r="H2" s="14" t="s">
        <v>186</v>
      </c>
      <c r="I2" s="14" t="s">
        <v>218</v>
      </c>
      <c r="J2" t="s">
        <v>219</v>
      </c>
      <c r="K2" t="s">
        <v>220</v>
      </c>
      <c r="L2" t="s">
        <v>221</v>
      </c>
    </row>
    <row r="3" spans="1:12" x14ac:dyDescent="0.35">
      <c r="A3" s="15" t="s">
        <v>23</v>
      </c>
      <c r="C3" s="14" t="s">
        <v>34</v>
      </c>
      <c r="D3" s="14" t="s">
        <v>34</v>
      </c>
      <c r="E3" s="14" t="s">
        <v>34</v>
      </c>
      <c r="F3" s="14" t="s">
        <v>34</v>
      </c>
      <c r="G3" s="14" t="s">
        <v>34</v>
      </c>
      <c r="H3" s="14" t="s">
        <v>34</v>
      </c>
      <c r="I3" s="14" t="s">
        <v>34</v>
      </c>
    </row>
    <row r="4" spans="1:12" x14ac:dyDescent="0.35">
      <c r="A4" s="15" t="s">
        <v>222</v>
      </c>
    </row>
    <row r="5" spans="1:12" x14ac:dyDescent="0.35">
      <c r="A5" t="s">
        <v>223</v>
      </c>
      <c r="B5" t="s">
        <v>224</v>
      </c>
      <c r="C5" s="11">
        <v>87326</v>
      </c>
      <c r="D5" s="11">
        <v>6100</v>
      </c>
      <c r="E5" s="11">
        <v>93000</v>
      </c>
      <c r="F5" s="11">
        <v>426</v>
      </c>
      <c r="G5" s="11">
        <v>10000</v>
      </c>
      <c r="H5" s="11">
        <v>0</v>
      </c>
      <c r="I5" s="11">
        <v>10426</v>
      </c>
      <c r="J5" t="s">
        <v>225</v>
      </c>
      <c r="K5" t="s">
        <v>194</v>
      </c>
      <c r="L5" t="s">
        <v>226</v>
      </c>
    </row>
    <row r="6" spans="1:12" x14ac:dyDescent="0.35">
      <c r="A6" t="s">
        <v>227</v>
      </c>
      <c r="B6" t="s">
        <v>224</v>
      </c>
      <c r="C6" s="11">
        <v>49653</v>
      </c>
      <c r="D6" s="11">
        <v>12500</v>
      </c>
      <c r="E6" s="11">
        <v>50192</v>
      </c>
      <c r="F6" s="11">
        <v>11961</v>
      </c>
      <c r="G6" s="11">
        <v>20000</v>
      </c>
      <c r="H6" s="11">
        <v>0</v>
      </c>
      <c r="I6" s="11">
        <v>31961</v>
      </c>
      <c r="J6" t="s">
        <v>228</v>
      </c>
    </row>
    <row r="7" spans="1:12" x14ac:dyDescent="0.35">
      <c r="A7" t="s">
        <v>229</v>
      </c>
      <c r="B7" t="s">
        <v>224</v>
      </c>
      <c r="C7" s="11">
        <v>238167</v>
      </c>
      <c r="D7" s="11">
        <v>587000</v>
      </c>
      <c r="E7" s="11">
        <v>825167</v>
      </c>
      <c r="F7" s="11">
        <v>0</v>
      </c>
      <c r="G7" s="11">
        <v>0</v>
      </c>
      <c r="H7" s="11">
        <v>0</v>
      </c>
      <c r="I7" s="11">
        <v>0</v>
      </c>
    </row>
    <row r="8" spans="1:12" x14ac:dyDescent="0.35">
      <c r="A8" t="s">
        <v>230</v>
      </c>
      <c r="B8" t="s">
        <v>224</v>
      </c>
      <c r="C8" s="11">
        <v>12789</v>
      </c>
      <c r="D8" s="11">
        <v>9000</v>
      </c>
      <c r="E8" s="11">
        <v>11735</v>
      </c>
      <c r="F8" s="11">
        <v>10054</v>
      </c>
      <c r="G8" s="11">
        <v>19000</v>
      </c>
      <c r="H8" s="11">
        <v>0</v>
      </c>
      <c r="I8" s="11">
        <v>29054</v>
      </c>
      <c r="J8" t="s">
        <v>231</v>
      </c>
    </row>
    <row r="9" spans="1:12" x14ac:dyDescent="0.35">
      <c r="A9" t="s">
        <v>232</v>
      </c>
      <c r="B9" t="s">
        <v>224</v>
      </c>
      <c r="C9" s="11">
        <v>18715</v>
      </c>
      <c r="D9" s="11">
        <v>11000</v>
      </c>
      <c r="E9" s="11">
        <v>0</v>
      </c>
      <c r="F9" s="11">
        <v>29715</v>
      </c>
      <c r="G9" s="11">
        <v>1000</v>
      </c>
      <c r="H9" s="11">
        <v>0</v>
      </c>
      <c r="I9" s="11">
        <v>30715</v>
      </c>
      <c r="J9" t="s">
        <v>233</v>
      </c>
    </row>
    <row r="10" spans="1:12" x14ac:dyDescent="0.35">
      <c r="A10" t="s">
        <v>234</v>
      </c>
      <c r="B10" t="s">
        <v>224</v>
      </c>
      <c r="C10" s="11">
        <v>0</v>
      </c>
      <c r="D10" s="11">
        <v>2000</v>
      </c>
      <c r="E10" s="11">
        <v>0</v>
      </c>
      <c r="F10" s="11">
        <v>2000</v>
      </c>
      <c r="G10" s="11">
        <v>2500</v>
      </c>
      <c r="H10" s="11">
        <v>0</v>
      </c>
      <c r="I10" s="11">
        <v>4500</v>
      </c>
    </row>
    <row r="11" spans="1:12" x14ac:dyDescent="0.35">
      <c r="A11" t="s">
        <v>235</v>
      </c>
      <c r="B11" t="s">
        <v>224</v>
      </c>
      <c r="C11" s="11">
        <v>8598</v>
      </c>
      <c r="D11" s="11">
        <v>20000</v>
      </c>
      <c r="E11" s="11">
        <v>20000</v>
      </c>
      <c r="F11" s="11">
        <v>8598</v>
      </c>
      <c r="G11" s="11">
        <v>20000</v>
      </c>
      <c r="H11" s="11">
        <v>10000</v>
      </c>
      <c r="I11" s="11">
        <v>18598</v>
      </c>
      <c r="J11" t="s">
        <v>236</v>
      </c>
    </row>
    <row r="12" spans="1:12" x14ac:dyDescent="0.35">
      <c r="A12" t="s">
        <v>237</v>
      </c>
      <c r="B12" t="s">
        <v>224</v>
      </c>
      <c r="C12" s="11">
        <v>7000</v>
      </c>
      <c r="D12" s="11">
        <v>0</v>
      </c>
      <c r="E12" s="11">
        <v>0</v>
      </c>
      <c r="F12" s="11">
        <v>7000</v>
      </c>
      <c r="G12" s="11">
        <v>0</v>
      </c>
      <c r="H12" s="11">
        <v>0</v>
      </c>
      <c r="I12" s="11">
        <v>7000</v>
      </c>
    </row>
    <row r="13" spans="1:12" x14ac:dyDescent="0.35">
      <c r="A13" t="s">
        <v>238</v>
      </c>
      <c r="B13" t="s">
        <v>239</v>
      </c>
      <c r="C13" s="11">
        <v>11000</v>
      </c>
      <c r="D13" s="11">
        <v>0</v>
      </c>
      <c r="E13" s="11">
        <v>0</v>
      </c>
      <c r="F13" s="11">
        <v>11000</v>
      </c>
      <c r="G13" s="11">
        <v>0</v>
      </c>
      <c r="H13" s="11">
        <v>11000</v>
      </c>
      <c r="I13" s="11">
        <v>0</v>
      </c>
    </row>
    <row r="14" spans="1:12" x14ac:dyDescent="0.35">
      <c r="A14" t="s">
        <v>240</v>
      </c>
      <c r="B14" t="s">
        <v>239</v>
      </c>
      <c r="C14" s="11">
        <v>435310</v>
      </c>
      <c r="D14" s="11">
        <v>5000</v>
      </c>
      <c r="E14" s="11">
        <v>5000</v>
      </c>
      <c r="F14" s="11">
        <v>435310</v>
      </c>
      <c r="G14" s="11">
        <v>5000</v>
      </c>
      <c r="H14" s="11">
        <v>200000</v>
      </c>
      <c r="I14" s="11">
        <v>240310</v>
      </c>
      <c r="J14" t="s">
        <v>241</v>
      </c>
      <c r="K14" t="s">
        <v>194</v>
      </c>
    </row>
    <row r="15" spans="1:12" x14ac:dyDescent="0.35">
      <c r="A15" t="s">
        <v>242</v>
      </c>
      <c r="B15" t="s">
        <v>224</v>
      </c>
      <c r="C15" s="11">
        <v>97007</v>
      </c>
      <c r="D15" s="11">
        <v>20000</v>
      </c>
      <c r="E15" s="11">
        <v>60000</v>
      </c>
      <c r="F15" s="11">
        <v>57007</v>
      </c>
      <c r="G15" s="11">
        <v>22000</v>
      </c>
      <c r="H15" s="11">
        <v>40000</v>
      </c>
      <c r="I15" s="11">
        <v>39007</v>
      </c>
      <c r="J15" t="s">
        <v>243</v>
      </c>
    </row>
    <row r="16" spans="1:12" x14ac:dyDescent="0.35">
      <c r="C16" s="11"/>
      <c r="D16" s="11"/>
      <c r="E16" s="11"/>
      <c r="F16" s="11"/>
      <c r="G16" s="11"/>
      <c r="H16" s="11"/>
      <c r="I16" s="11"/>
    </row>
    <row r="17" spans="1:11" x14ac:dyDescent="0.35">
      <c r="A17" s="15" t="s">
        <v>244</v>
      </c>
      <c r="C17" s="11"/>
      <c r="D17" s="11"/>
      <c r="E17" s="11"/>
      <c r="F17" s="11"/>
      <c r="G17" s="11"/>
      <c r="H17" s="11"/>
      <c r="I17" s="11"/>
    </row>
    <row r="18" spans="1:11" x14ac:dyDescent="0.35">
      <c r="A18" t="s">
        <v>245</v>
      </c>
      <c r="B18" t="s">
        <v>224</v>
      </c>
      <c r="C18" s="11">
        <v>42933</v>
      </c>
      <c r="D18" s="11">
        <v>11335.33</v>
      </c>
      <c r="E18" s="11">
        <v>54268.33</v>
      </c>
      <c r="F18" s="11">
        <v>0</v>
      </c>
      <c r="G18" s="11">
        <v>0</v>
      </c>
      <c r="H18" s="11">
        <v>0</v>
      </c>
      <c r="I18" s="11">
        <v>0</v>
      </c>
    </row>
    <row r="19" spans="1:11" x14ac:dyDescent="0.35">
      <c r="A19" t="s">
        <v>246</v>
      </c>
      <c r="B19" t="s">
        <v>224</v>
      </c>
      <c r="C19" s="11">
        <v>4420.45</v>
      </c>
      <c r="D19" s="11">
        <v>0</v>
      </c>
      <c r="E19" s="11">
        <v>0</v>
      </c>
      <c r="F19" s="11">
        <v>4420.45</v>
      </c>
      <c r="G19" s="11">
        <v>0</v>
      </c>
      <c r="H19" s="11">
        <v>0</v>
      </c>
      <c r="I19" s="11">
        <v>4420.45</v>
      </c>
      <c r="J19" t="s">
        <v>247</v>
      </c>
      <c r="K19" t="s">
        <v>248</v>
      </c>
    </row>
    <row r="20" spans="1:11" x14ac:dyDescent="0.35">
      <c r="A20" t="s">
        <v>249</v>
      </c>
      <c r="B20" t="s">
        <v>224</v>
      </c>
      <c r="C20" s="11">
        <v>10000</v>
      </c>
      <c r="D20" s="11">
        <v>0</v>
      </c>
      <c r="E20" s="11">
        <v>10000</v>
      </c>
      <c r="F20" s="11">
        <v>0</v>
      </c>
      <c r="G20" s="11">
        <v>0</v>
      </c>
      <c r="H20" s="11">
        <v>0</v>
      </c>
      <c r="I20" s="11">
        <v>0</v>
      </c>
      <c r="J20" t="s">
        <v>250</v>
      </c>
    </row>
    <row r="21" spans="1:11" x14ac:dyDescent="0.35">
      <c r="A21" t="s">
        <v>251</v>
      </c>
      <c r="B21" t="s">
        <v>239</v>
      </c>
      <c r="C21" s="11">
        <v>5599.09</v>
      </c>
      <c r="D21" s="11">
        <v>0</v>
      </c>
      <c r="E21" s="11">
        <v>4207.09</v>
      </c>
      <c r="F21" s="11">
        <v>1392</v>
      </c>
      <c r="G21" s="11">
        <v>0</v>
      </c>
      <c r="H21" s="11">
        <v>1392</v>
      </c>
      <c r="I21" s="11">
        <v>0</v>
      </c>
      <c r="J21" t="s">
        <v>252</v>
      </c>
    </row>
    <row r="22" spans="1:11" x14ac:dyDescent="0.35">
      <c r="A22" s="15" t="s">
        <v>253</v>
      </c>
      <c r="C22" s="11"/>
      <c r="D22" s="11"/>
      <c r="E22" s="11"/>
      <c r="F22" s="11"/>
      <c r="G22" s="11"/>
      <c r="H22" s="11"/>
      <c r="I22" s="11"/>
    </row>
    <row r="23" spans="1:11" x14ac:dyDescent="0.35">
      <c r="A23" t="s">
        <v>254</v>
      </c>
      <c r="B23" t="s">
        <v>239</v>
      </c>
      <c r="C23" s="11">
        <v>385164.59</v>
      </c>
      <c r="D23" s="11">
        <v>369793.8</v>
      </c>
      <c r="E23" s="11">
        <v>239000</v>
      </c>
      <c r="F23" s="11">
        <v>515958.39</v>
      </c>
      <c r="G23" s="11">
        <v>244082</v>
      </c>
      <c r="H23" s="11">
        <v>250000</v>
      </c>
      <c r="I23" s="11">
        <v>510040.39</v>
      </c>
      <c r="J23" t="s">
        <v>255</v>
      </c>
    </row>
    <row r="24" spans="1:11" x14ac:dyDescent="0.35">
      <c r="A24" t="s">
        <v>256</v>
      </c>
      <c r="B24" t="s">
        <v>239</v>
      </c>
      <c r="C24" s="11">
        <v>16565.43</v>
      </c>
      <c r="D24" s="11">
        <v>0</v>
      </c>
      <c r="E24" s="11">
        <v>0</v>
      </c>
      <c r="F24" s="11">
        <v>16565.43</v>
      </c>
      <c r="G24" s="11">
        <v>0</v>
      </c>
      <c r="H24" s="11">
        <v>0</v>
      </c>
      <c r="I24" s="11">
        <v>16565.43</v>
      </c>
    </row>
    <row r="25" spans="1:11" x14ac:dyDescent="0.35">
      <c r="A25" t="s">
        <v>257</v>
      </c>
      <c r="B25" t="s">
        <v>239</v>
      </c>
      <c r="C25" s="11">
        <v>18498.62</v>
      </c>
      <c r="D25" s="11">
        <v>0</v>
      </c>
      <c r="E25" s="11">
        <v>19.55</v>
      </c>
      <c r="F25" s="11">
        <v>18479.07</v>
      </c>
      <c r="G25" s="11">
        <v>0</v>
      </c>
      <c r="H25" s="11">
        <v>0</v>
      </c>
      <c r="I25" s="11">
        <v>18479.07</v>
      </c>
      <c r="J25" t="s">
        <v>258</v>
      </c>
    </row>
    <row r="26" spans="1:11" x14ac:dyDescent="0.35">
      <c r="A26" t="s">
        <v>259</v>
      </c>
      <c r="B26" t="s">
        <v>239</v>
      </c>
      <c r="C26" s="11">
        <v>25608.73</v>
      </c>
      <c r="D26" s="11">
        <v>13789.6</v>
      </c>
      <c r="E26" s="11">
        <v>25908.73</v>
      </c>
      <c r="F26" s="11">
        <v>13489.600000000002</v>
      </c>
      <c r="G26" s="11">
        <v>0</v>
      </c>
      <c r="H26" s="11">
        <v>0</v>
      </c>
      <c r="I26" s="11">
        <v>13489.600000000002</v>
      </c>
      <c r="J26" t="s">
        <v>260</v>
      </c>
    </row>
    <row r="27" spans="1:11" x14ac:dyDescent="0.35">
      <c r="C27" s="11"/>
      <c r="D27" s="11"/>
      <c r="E27" s="11"/>
      <c r="F27" s="11"/>
      <c r="G27" s="11"/>
      <c r="H27" s="11"/>
      <c r="I27" s="11"/>
    </row>
    <row r="28" spans="1:11" x14ac:dyDescent="0.35">
      <c r="A28" t="s">
        <v>261</v>
      </c>
      <c r="B28" t="s">
        <v>224</v>
      </c>
      <c r="C28" s="11">
        <v>14019</v>
      </c>
      <c r="D28" s="11">
        <v>0</v>
      </c>
      <c r="E28" s="11">
        <v>30</v>
      </c>
      <c r="F28" s="11">
        <v>13989</v>
      </c>
      <c r="G28" s="11">
        <v>0</v>
      </c>
      <c r="H28" s="11">
        <v>30</v>
      </c>
      <c r="I28" s="11">
        <v>13959</v>
      </c>
      <c r="J28" t="s">
        <v>262</v>
      </c>
    </row>
    <row r="29" spans="1:11" x14ac:dyDescent="0.35">
      <c r="A29" s="15" t="s">
        <v>263</v>
      </c>
      <c r="B29" s="15"/>
      <c r="C29" s="16">
        <v>1488373.91</v>
      </c>
      <c r="D29" s="16">
        <v>1067518.73</v>
      </c>
      <c r="E29" s="16">
        <v>1398527.7000000002</v>
      </c>
      <c r="F29" s="16">
        <v>1157364.94</v>
      </c>
      <c r="G29" s="16">
        <v>343582</v>
      </c>
      <c r="H29" s="16">
        <v>512422</v>
      </c>
      <c r="I29" s="16">
        <v>988524.94000000006</v>
      </c>
    </row>
    <row r="30" spans="1:11" x14ac:dyDescent="0.35">
      <c r="C30" s="11"/>
      <c r="D30" s="11"/>
      <c r="E30" s="11"/>
      <c r="F30" s="11"/>
      <c r="G30" s="11"/>
      <c r="H30" s="11"/>
      <c r="I30" s="11"/>
    </row>
    <row r="31" spans="1:11" x14ac:dyDescent="0.35">
      <c r="A31" t="s">
        <v>18</v>
      </c>
      <c r="B31" t="s">
        <v>239</v>
      </c>
      <c r="C31" s="11">
        <v>177314.09</v>
      </c>
      <c r="D31" s="11">
        <v>0</v>
      </c>
      <c r="E31" s="11">
        <v>77314.09</v>
      </c>
      <c r="F31" s="11">
        <v>100000</v>
      </c>
      <c r="G31" s="11">
        <v>0</v>
      </c>
      <c r="H31" s="11">
        <v>0</v>
      </c>
      <c r="I31" s="11">
        <v>100000</v>
      </c>
      <c r="J31" t="s">
        <v>264</v>
      </c>
    </row>
    <row r="32" spans="1:11" x14ac:dyDescent="0.35">
      <c r="C32" s="11"/>
      <c r="D32" s="11"/>
      <c r="E32" s="11"/>
      <c r="F32" s="11"/>
      <c r="G32" s="11"/>
      <c r="H32" s="11"/>
      <c r="I32" s="11"/>
    </row>
    <row r="33" spans="1:9" x14ac:dyDescent="0.35">
      <c r="A33" s="15" t="s">
        <v>265</v>
      </c>
      <c r="B33" s="15"/>
      <c r="C33" s="16">
        <v>1665688</v>
      </c>
      <c r="D33" s="16">
        <v>1067518.73</v>
      </c>
      <c r="E33" s="16">
        <v>1475841.7900000003</v>
      </c>
      <c r="F33" s="16">
        <v>1257364.94</v>
      </c>
      <c r="G33" s="16">
        <v>343582</v>
      </c>
      <c r="H33" s="16">
        <v>512422</v>
      </c>
      <c r="I33" s="16">
        <v>1088524.94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6" ma:contentTypeDescription="Create a new document." ma:contentTypeScope="" ma:versionID="edd717846bfa7ea0db5a414878035836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5ef43b438c1d54b758d7ed554fc4b21f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P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eview" ma:index="23" nillable="true" ma:displayName="Preview" ma:format="Thumbnail" ma:internalName="Preview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Preview xmlns="c01157c2-8cd1-42cc-92e9-0843b19f079b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9A527E-165E-400E-9F9A-7C15845E950F}"/>
</file>

<file path=customXml/itemProps2.xml><?xml version="1.0" encoding="utf-8"?>
<ds:datastoreItem xmlns:ds="http://schemas.openxmlformats.org/officeDocument/2006/customXml" ds:itemID="{26E69B30-9CB3-4CB0-9CFD-3B4BF288CAC1}"/>
</file>

<file path=customXml/itemProps3.xml><?xml version="1.0" encoding="utf-8"?>
<ds:datastoreItem xmlns:ds="http://schemas.openxmlformats.org/officeDocument/2006/customXml" ds:itemID="{7C19DFAD-915A-4012-BDD9-760654AE2A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to 2026 Budget</vt:lpstr>
      <vt:lpstr>MTFS</vt:lpstr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cp:lastPrinted>2025-02-13T11:18:18Z</cp:lastPrinted>
  <dcterms:created xsi:type="dcterms:W3CDTF">2025-02-13T10:33:40Z</dcterms:created>
  <dcterms:modified xsi:type="dcterms:W3CDTF">2025-02-13T11:23:53Z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</Properties>
</file>