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Y:\High Street\"/>
    </mc:Choice>
  </mc:AlternateContent>
  <xr:revisionPtr revIDLastSave="0" documentId="13_ncr:1_{A049B87B-B581-45CB-89F5-D0FC5E8D56AF}" xr6:coauthVersionLast="47" xr6:coauthVersionMax="47" xr10:uidLastSave="{00000000-0000-0000-0000-000000000000}"/>
  <bookViews>
    <workbookView xWindow="-120" yWindow="-120" windowWidth="29040" windowHeight="15840" xr2:uid="{00000000-000D-0000-FFFF-FFFF00000000}"/>
  </bookViews>
  <sheets>
    <sheet name="Raw Data" sheetId="1" r:id="rId1"/>
    <sheet name="One Day Profile" sheetId="4" r:id="rId2"/>
    <sheet name="Interpretation" sheetId="2" r:id="rId3"/>
    <sheet name="A Year of Tuesdays" sheetId="5" r:id="rId4"/>
    <sheet name="Exec Summary"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9" i="1" l="1"/>
  <c r="T89" i="1"/>
  <c r="S89" i="1"/>
  <c r="V88" i="1"/>
  <c r="V87" i="1"/>
  <c r="V86" i="1"/>
  <c r="V85" i="1"/>
  <c r="V84" i="1"/>
  <c r="O89" i="1"/>
  <c r="N89" i="1"/>
  <c r="M89" i="1"/>
  <c r="P88" i="1"/>
  <c r="P87" i="1"/>
  <c r="P86" i="1"/>
  <c r="P85" i="1"/>
  <c r="P84" i="1"/>
  <c r="AA79" i="1"/>
  <c r="Z79" i="1"/>
  <c r="Y79" i="1"/>
  <c r="AB78" i="1"/>
  <c r="AB77" i="1"/>
  <c r="AB76" i="1"/>
  <c r="AB75" i="1"/>
  <c r="AB74" i="1"/>
  <c r="U79" i="1"/>
  <c r="T79" i="1"/>
  <c r="S79" i="1"/>
  <c r="V78" i="1"/>
  <c r="V77" i="1"/>
  <c r="V76" i="1"/>
  <c r="V75" i="1"/>
  <c r="V74" i="1"/>
  <c r="O79" i="1"/>
  <c r="N79" i="1"/>
  <c r="M79" i="1"/>
  <c r="P78" i="1"/>
  <c r="P77" i="1"/>
  <c r="P76" i="1"/>
  <c r="P75" i="1"/>
  <c r="P74" i="1"/>
  <c r="AA69" i="1"/>
  <c r="Z69" i="1"/>
  <c r="Y69" i="1"/>
  <c r="AB68" i="1"/>
  <c r="AB67" i="1"/>
  <c r="AB66" i="1"/>
  <c r="AB65" i="1"/>
  <c r="AB64" i="1"/>
  <c r="E19" i="5"/>
  <c r="A19" i="5"/>
  <c r="U69" i="1"/>
  <c r="G19" i="5" s="1"/>
  <c r="T69" i="1"/>
  <c r="F19" i="5" s="1"/>
  <c r="H19" i="5" s="1"/>
  <c r="S69" i="1"/>
  <c r="V68" i="1"/>
  <c r="V67" i="1"/>
  <c r="V66" i="1"/>
  <c r="V65" i="1"/>
  <c r="V64" i="1"/>
  <c r="V89" i="1" l="1"/>
  <c r="S90" i="1" s="1"/>
  <c r="P89" i="1"/>
  <c r="O90" i="1" s="1"/>
  <c r="AB79" i="1"/>
  <c r="AA80" i="1" s="1"/>
  <c r="V79" i="1"/>
  <c r="U80" i="1" s="1"/>
  <c r="P79" i="1"/>
  <c r="N80" i="1" s="1"/>
  <c r="AB69" i="1"/>
  <c r="Z70" i="1" s="1"/>
  <c r="V69" i="1"/>
  <c r="U70" i="1" s="1"/>
  <c r="E18" i="5"/>
  <c r="B18" i="5"/>
  <c r="O69" i="1"/>
  <c r="G18" i="5" s="1"/>
  <c r="N69" i="1"/>
  <c r="F18" i="5" s="1"/>
  <c r="M69" i="1"/>
  <c r="P68" i="1"/>
  <c r="P67" i="1"/>
  <c r="P66" i="1"/>
  <c r="P65" i="1"/>
  <c r="P64" i="1"/>
  <c r="T90" i="1" l="1"/>
  <c r="U90" i="1"/>
  <c r="M90" i="1"/>
  <c r="N90" i="1"/>
  <c r="Z80" i="1"/>
  <c r="Y80" i="1"/>
  <c r="T80" i="1"/>
  <c r="S80" i="1"/>
  <c r="O80" i="1"/>
  <c r="M80" i="1"/>
  <c r="AA70" i="1"/>
  <c r="Y70" i="1"/>
  <c r="H18" i="5"/>
  <c r="T70" i="1"/>
  <c r="S70" i="1"/>
  <c r="P69" i="1"/>
  <c r="M70" i="1" s="1"/>
  <c r="D17" i="5"/>
  <c r="D16" i="5"/>
  <c r="D15" i="5"/>
  <c r="C14" i="5"/>
  <c r="D14" i="5"/>
  <c r="D13" i="5"/>
  <c r="D12" i="5"/>
  <c r="D11" i="5"/>
  <c r="D9" i="5"/>
  <c r="C6" i="5"/>
  <c r="C5" i="5"/>
  <c r="B17" i="5"/>
  <c r="B16" i="5"/>
  <c r="B15" i="5"/>
  <c r="B14" i="5"/>
  <c r="B13" i="5"/>
  <c r="B12" i="5"/>
  <c r="B11" i="5"/>
  <c r="B10" i="5"/>
  <c r="B9" i="5"/>
  <c r="B7" i="5"/>
  <c r="B6" i="5"/>
  <c r="B5" i="5"/>
  <c r="A17" i="5"/>
  <c r="A16" i="5"/>
  <c r="A15" i="5"/>
  <c r="A14" i="5"/>
  <c r="A13" i="5"/>
  <c r="A12" i="5"/>
  <c r="A11" i="5"/>
  <c r="A10" i="5"/>
  <c r="A9" i="5"/>
  <c r="A7" i="5"/>
  <c r="A6" i="5"/>
  <c r="A5" i="5"/>
  <c r="O70" i="1" l="1"/>
  <c r="N70" i="1"/>
  <c r="AA59" i="1"/>
  <c r="G17" i="5" s="1"/>
  <c r="Z59" i="1"/>
  <c r="F17" i="5" s="1"/>
  <c r="Y59" i="1"/>
  <c r="E17" i="5" s="1"/>
  <c r="AB58" i="1"/>
  <c r="AB57" i="1"/>
  <c r="AB56" i="1"/>
  <c r="AB55" i="1"/>
  <c r="AB54" i="1"/>
  <c r="AB59" i="1" l="1"/>
  <c r="U59" i="1"/>
  <c r="G16" i="5" s="1"/>
  <c r="T59" i="1"/>
  <c r="F16" i="5" s="1"/>
  <c r="S59" i="1"/>
  <c r="E16" i="5" s="1"/>
  <c r="V58" i="1"/>
  <c r="V57" i="1"/>
  <c r="V56" i="1"/>
  <c r="V55" i="1"/>
  <c r="V54" i="1"/>
  <c r="AA60" i="1" l="1"/>
  <c r="H17" i="5"/>
  <c r="Z60" i="1"/>
  <c r="Y60" i="1"/>
  <c r="V59" i="1"/>
  <c r="O59" i="1"/>
  <c r="G15" i="5" s="1"/>
  <c r="N59" i="1"/>
  <c r="F15" i="5" s="1"/>
  <c r="M59" i="1"/>
  <c r="E15" i="5" s="1"/>
  <c r="P58" i="1"/>
  <c r="P57" i="1"/>
  <c r="P56" i="1"/>
  <c r="P55" i="1"/>
  <c r="P54" i="1"/>
  <c r="U60" i="1" l="1"/>
  <c r="H16" i="5"/>
  <c r="T60" i="1"/>
  <c r="S60" i="1"/>
  <c r="P59" i="1"/>
  <c r="AA49" i="1"/>
  <c r="G14" i="5" s="1"/>
  <c r="Z49" i="1"/>
  <c r="F14" i="5" s="1"/>
  <c r="Y49" i="1"/>
  <c r="E14" i="5" s="1"/>
  <c r="AB48" i="1"/>
  <c r="AB47" i="1"/>
  <c r="AB46" i="1"/>
  <c r="AB45" i="1"/>
  <c r="AB44" i="1"/>
  <c r="O60" i="1" l="1"/>
  <c r="H15" i="5"/>
  <c r="M60" i="1"/>
  <c r="N60" i="1"/>
  <c r="AB49" i="1"/>
  <c r="V48" i="1"/>
  <c r="V47" i="1"/>
  <c r="V46" i="1"/>
  <c r="V45" i="1"/>
  <c r="V44" i="1"/>
  <c r="V49" i="1" s="1"/>
  <c r="H13" i="5" s="1"/>
  <c r="U49" i="1"/>
  <c r="G13" i="5" s="1"/>
  <c r="T49" i="1"/>
  <c r="F13" i="5" s="1"/>
  <c r="S49" i="1"/>
  <c r="E13" i="5" s="1"/>
  <c r="T50" i="1" l="1"/>
  <c r="U50" i="1"/>
  <c r="S50" i="1"/>
  <c r="Y50" i="1"/>
  <c r="H14" i="5"/>
  <c r="AA50" i="1"/>
  <c r="Z50" i="1"/>
  <c r="O49" i="1"/>
  <c r="G12" i="5" s="1"/>
  <c r="N49" i="1"/>
  <c r="F12" i="5" s="1"/>
  <c r="M49" i="1"/>
  <c r="E12" i="5" s="1"/>
  <c r="P48" i="1"/>
  <c r="P47" i="1"/>
  <c r="P46" i="1"/>
  <c r="P45" i="1"/>
  <c r="P44" i="1"/>
  <c r="P49" i="1" l="1"/>
  <c r="AA39" i="1"/>
  <c r="G11" i="5" s="1"/>
  <c r="Z39" i="1"/>
  <c r="F11" i="5" s="1"/>
  <c r="Y39" i="1"/>
  <c r="E11" i="5" s="1"/>
  <c r="AB38" i="1"/>
  <c r="AB37" i="1"/>
  <c r="AB36" i="1"/>
  <c r="AB35" i="1"/>
  <c r="AB34" i="1"/>
  <c r="N50" i="1" l="1"/>
  <c r="H12" i="5"/>
  <c r="M50" i="1"/>
  <c r="O50" i="1"/>
  <c r="AB39" i="1"/>
  <c r="U39" i="1"/>
  <c r="G10" i="5" s="1"/>
  <c r="T39" i="1"/>
  <c r="F10" i="5" s="1"/>
  <c r="S39" i="1"/>
  <c r="E10" i="5" s="1"/>
  <c r="V38" i="1"/>
  <c r="V37" i="1"/>
  <c r="V36" i="1"/>
  <c r="V35" i="1"/>
  <c r="V34" i="1"/>
  <c r="Z40" i="1" l="1"/>
  <c r="H11" i="5"/>
  <c r="Y40" i="1"/>
  <c r="AA40" i="1"/>
  <c r="V39" i="1"/>
  <c r="O39" i="1"/>
  <c r="G9" i="5" s="1"/>
  <c r="N39" i="1"/>
  <c r="F9" i="5" s="1"/>
  <c r="M39" i="1"/>
  <c r="E9" i="5" s="1"/>
  <c r="P38" i="1"/>
  <c r="P37" i="1"/>
  <c r="P36" i="1"/>
  <c r="P35" i="1"/>
  <c r="P34" i="1"/>
  <c r="T40" i="1" l="1"/>
  <c r="H10" i="5"/>
  <c r="S40" i="1"/>
  <c r="U40" i="1"/>
  <c r="P39" i="1"/>
  <c r="E39" i="1"/>
  <c r="D39" i="1"/>
  <c r="C39" i="1"/>
  <c r="F38" i="1"/>
  <c r="F37" i="1"/>
  <c r="F36" i="1"/>
  <c r="F35" i="1"/>
  <c r="F34" i="1"/>
  <c r="O40" i="1" l="1"/>
  <c r="H9" i="5"/>
  <c r="M40" i="1"/>
  <c r="N40" i="1"/>
  <c r="F39" i="1"/>
  <c r="D40" i="1" s="1"/>
  <c r="G11" i="4"/>
  <c r="I10" i="4"/>
  <c r="H10" i="4"/>
  <c r="G10" i="4"/>
  <c r="I9" i="4"/>
  <c r="H9" i="4"/>
  <c r="H7" i="4"/>
  <c r="G7" i="4"/>
  <c r="D13" i="4"/>
  <c r="C13" i="4"/>
  <c r="B13" i="4"/>
  <c r="E12" i="4"/>
  <c r="I12" i="4" s="1"/>
  <c r="E11" i="4"/>
  <c r="I11" i="4" s="1"/>
  <c r="E10" i="4"/>
  <c r="E9" i="4"/>
  <c r="G9" i="4" s="1"/>
  <c r="E8" i="4"/>
  <c r="I8" i="4" s="1"/>
  <c r="E7" i="4"/>
  <c r="I7" i="4" s="1"/>
  <c r="E6" i="4"/>
  <c r="H6" i="4" s="1"/>
  <c r="E5" i="4"/>
  <c r="I5" i="4" s="1"/>
  <c r="E4" i="4"/>
  <c r="I4" i="4" s="1"/>
  <c r="Y29" i="1"/>
  <c r="G7" i="5" s="1"/>
  <c r="X29" i="1"/>
  <c r="F7" i="5" s="1"/>
  <c r="W29" i="1"/>
  <c r="E7" i="5" s="1"/>
  <c r="Z28" i="1"/>
  <c r="Z27" i="1"/>
  <c r="Z26" i="1"/>
  <c r="Z25" i="1"/>
  <c r="Z24" i="1"/>
  <c r="D14" i="4" l="1"/>
  <c r="G4" i="4"/>
  <c r="I6" i="4"/>
  <c r="G12" i="4"/>
  <c r="H4" i="4"/>
  <c r="H12" i="4"/>
  <c r="G5" i="4"/>
  <c r="E13" i="4"/>
  <c r="C14" i="4" s="1"/>
  <c r="H5" i="4"/>
  <c r="G8" i="4"/>
  <c r="H8" i="4"/>
  <c r="G6" i="4"/>
  <c r="H11" i="4"/>
  <c r="E40" i="1"/>
  <c r="C40" i="1"/>
  <c r="Z29" i="1"/>
  <c r="Y30" i="1"/>
  <c r="W30" i="1"/>
  <c r="R10" i="2"/>
  <c r="R8" i="2"/>
  <c r="O29" i="1"/>
  <c r="D10" i="2" s="1"/>
  <c r="N29" i="1"/>
  <c r="C10" i="2" s="1"/>
  <c r="M29" i="1"/>
  <c r="B10" i="2" s="1"/>
  <c r="P28" i="1"/>
  <c r="F22" i="2" s="1"/>
  <c r="P27" i="1"/>
  <c r="E22" i="2" s="1"/>
  <c r="P26" i="1"/>
  <c r="D22" i="2" s="1"/>
  <c r="P25" i="1"/>
  <c r="C22" i="2" s="1"/>
  <c r="P24" i="1"/>
  <c r="B22" i="2" s="1"/>
  <c r="I29" i="1"/>
  <c r="K9" i="2" s="1"/>
  <c r="H29" i="1"/>
  <c r="J9" i="2" s="1"/>
  <c r="G29" i="1"/>
  <c r="I9" i="2" s="1"/>
  <c r="E29" i="1"/>
  <c r="D9" i="2" s="1"/>
  <c r="D29" i="1"/>
  <c r="C9" i="2" s="1"/>
  <c r="C29" i="1"/>
  <c r="B9" i="2" s="1"/>
  <c r="J28" i="1"/>
  <c r="M21" i="2" s="1"/>
  <c r="F28" i="1"/>
  <c r="F21" i="2" s="1"/>
  <c r="J27" i="1"/>
  <c r="L21" i="2" s="1"/>
  <c r="F27" i="1"/>
  <c r="E21" i="2" s="1"/>
  <c r="J26" i="1"/>
  <c r="K21" i="2" s="1"/>
  <c r="F26" i="1"/>
  <c r="D21" i="2" s="1"/>
  <c r="J25" i="1"/>
  <c r="J21" i="2" s="1"/>
  <c r="F25" i="1"/>
  <c r="C21" i="2" s="1"/>
  <c r="J24" i="1"/>
  <c r="I21" i="2" s="1"/>
  <c r="F24" i="1"/>
  <c r="B21" i="2" s="1"/>
  <c r="X30" i="1" l="1"/>
  <c r="H7" i="5"/>
  <c r="B14" i="4"/>
  <c r="Q10" i="2"/>
  <c r="Q9" i="2"/>
  <c r="R9" i="2"/>
  <c r="S9" i="2" s="1"/>
  <c r="S10" i="2"/>
  <c r="P29" i="1"/>
  <c r="N30" i="1" s="1"/>
  <c r="F10" i="2" s="1"/>
  <c r="J29" i="1"/>
  <c r="G30" i="1" s="1"/>
  <c r="L9" i="2" s="1"/>
  <c r="F29" i="1"/>
  <c r="E30" i="1" s="1"/>
  <c r="G9" i="2" s="1"/>
  <c r="Y19" i="1"/>
  <c r="X19" i="1"/>
  <c r="W19" i="1"/>
  <c r="Z18" i="1"/>
  <c r="F20" i="2" s="1"/>
  <c r="Z17" i="1"/>
  <c r="E20" i="2" s="1"/>
  <c r="Z16" i="1"/>
  <c r="D20" i="2" s="1"/>
  <c r="Z15" i="1"/>
  <c r="C20" i="2" s="1"/>
  <c r="Z14" i="1"/>
  <c r="B20" i="2" s="1"/>
  <c r="D8" i="2" l="1"/>
  <c r="G6" i="5"/>
  <c r="C8" i="2"/>
  <c r="F6" i="5"/>
  <c r="B8" i="2"/>
  <c r="E6" i="5"/>
  <c r="Q8" i="2"/>
  <c r="S8" i="2" s="1"/>
  <c r="O30" i="1"/>
  <c r="G10" i="2" s="1"/>
  <c r="M30" i="1"/>
  <c r="E10" i="2" s="1"/>
  <c r="I30" i="1"/>
  <c r="N9" i="2" s="1"/>
  <c r="H30" i="1"/>
  <c r="M9" i="2" s="1"/>
  <c r="C30" i="1"/>
  <c r="E9" i="2" s="1"/>
  <c r="D30" i="1"/>
  <c r="F9" i="2" s="1"/>
  <c r="Z19" i="1"/>
  <c r="W20" i="1"/>
  <c r="E8" i="2" s="1"/>
  <c r="Y20" i="1"/>
  <c r="G8" i="2" s="1"/>
  <c r="S19" i="1"/>
  <c r="K7" i="2" s="1"/>
  <c r="R19" i="1"/>
  <c r="J7" i="2" s="1"/>
  <c r="Q19" i="1"/>
  <c r="I7" i="2" s="1"/>
  <c r="O19" i="1"/>
  <c r="D7" i="2" s="1"/>
  <c r="N19" i="1"/>
  <c r="C7" i="2" s="1"/>
  <c r="M19" i="1"/>
  <c r="B7" i="2" s="1"/>
  <c r="T18" i="1"/>
  <c r="M19" i="2" s="1"/>
  <c r="P18" i="1"/>
  <c r="F19" i="2" s="1"/>
  <c r="T17" i="1"/>
  <c r="L19" i="2" s="1"/>
  <c r="P17" i="1"/>
  <c r="E19" i="2" s="1"/>
  <c r="T16" i="1"/>
  <c r="K19" i="2" s="1"/>
  <c r="P16" i="1"/>
  <c r="D19" i="2" s="1"/>
  <c r="T15" i="1"/>
  <c r="J19" i="2" s="1"/>
  <c r="P15" i="1"/>
  <c r="C19" i="2" s="1"/>
  <c r="T14" i="1"/>
  <c r="I19" i="2" s="1"/>
  <c r="P14" i="1"/>
  <c r="B19" i="2" s="1"/>
  <c r="X20" i="1" l="1"/>
  <c r="F8" i="2" s="1"/>
  <c r="H6" i="5"/>
  <c r="Q19" i="2"/>
  <c r="Q7" i="2"/>
  <c r="R19" i="2"/>
  <c r="R7" i="2"/>
  <c r="T19" i="1"/>
  <c r="S20" i="1" s="1"/>
  <c r="N7" i="2" s="1"/>
  <c r="P19" i="1"/>
  <c r="N20" i="1" s="1"/>
  <c r="F7" i="2" s="1"/>
  <c r="I19" i="1"/>
  <c r="K6" i="2" s="1"/>
  <c r="H19" i="1"/>
  <c r="J6" i="2" s="1"/>
  <c r="G19" i="1"/>
  <c r="I6" i="2" s="1"/>
  <c r="E19" i="1"/>
  <c r="D6" i="2" s="1"/>
  <c r="D19" i="1"/>
  <c r="C6" i="2" s="1"/>
  <c r="C19" i="1"/>
  <c r="B6" i="2" s="1"/>
  <c r="J18" i="1"/>
  <c r="M18" i="2" s="1"/>
  <c r="F18" i="1"/>
  <c r="F18" i="2" s="1"/>
  <c r="J17" i="1"/>
  <c r="L18" i="2" s="1"/>
  <c r="F17" i="1"/>
  <c r="E18" i="2" s="1"/>
  <c r="J16" i="1"/>
  <c r="K18" i="2" s="1"/>
  <c r="F16" i="1"/>
  <c r="D18" i="2" s="1"/>
  <c r="J15" i="1"/>
  <c r="J18" i="2" s="1"/>
  <c r="F15" i="1"/>
  <c r="C18" i="2" s="1"/>
  <c r="J14" i="1"/>
  <c r="I18" i="2" s="1"/>
  <c r="F14" i="1"/>
  <c r="B18" i="2" s="1"/>
  <c r="S7" i="2" l="1"/>
  <c r="Q20" i="1"/>
  <c r="L7" i="2" s="1"/>
  <c r="R20" i="1"/>
  <c r="M7" i="2" s="1"/>
  <c r="R6" i="2"/>
  <c r="Q6" i="2"/>
  <c r="Q18" i="2"/>
  <c r="R18" i="2"/>
  <c r="M20" i="1"/>
  <c r="E7" i="2" s="1"/>
  <c r="O20" i="1"/>
  <c r="G7" i="2" s="1"/>
  <c r="J19" i="1"/>
  <c r="G20" i="1" s="1"/>
  <c r="L6" i="2" s="1"/>
  <c r="F19" i="1"/>
  <c r="C20" i="1" s="1"/>
  <c r="E6" i="2" s="1"/>
  <c r="Q1" i="2"/>
  <c r="R1" i="2"/>
  <c r="K3" i="2"/>
  <c r="A5" i="2"/>
  <c r="A17" i="2" s="1"/>
  <c r="A4" i="2"/>
  <c r="A16" i="2" s="1"/>
  <c r="A3" i="2"/>
  <c r="A15" i="2" s="1"/>
  <c r="AC9" i="1"/>
  <c r="K5" i="2" s="1"/>
  <c r="AB9" i="1"/>
  <c r="J5" i="2" s="1"/>
  <c r="AA9" i="1"/>
  <c r="Y9" i="1"/>
  <c r="D5" i="2" s="1"/>
  <c r="X9" i="1"/>
  <c r="C5" i="2" s="1"/>
  <c r="W9" i="1"/>
  <c r="S9" i="1"/>
  <c r="K4" i="2" s="1"/>
  <c r="R9" i="1"/>
  <c r="J4" i="2" s="1"/>
  <c r="Q9" i="1"/>
  <c r="O9" i="1"/>
  <c r="N9" i="1"/>
  <c r="F5" i="5" s="1"/>
  <c r="M9" i="1"/>
  <c r="E5" i="5" s="1"/>
  <c r="I9" i="1"/>
  <c r="H9" i="1"/>
  <c r="J3" i="2" s="1"/>
  <c r="G9" i="1"/>
  <c r="I3" i="2" s="1"/>
  <c r="E9" i="1"/>
  <c r="D3" i="2" s="1"/>
  <c r="D9" i="1"/>
  <c r="C3" i="2" s="1"/>
  <c r="C9" i="1"/>
  <c r="D4" i="2" l="1"/>
  <c r="G5" i="5"/>
  <c r="B3" i="2"/>
  <c r="B5" i="2"/>
  <c r="I4" i="2"/>
  <c r="B4" i="2"/>
  <c r="I5" i="2"/>
  <c r="C4" i="2"/>
  <c r="E20" i="1"/>
  <c r="G6" i="2" s="1"/>
  <c r="D20" i="1"/>
  <c r="F6" i="2" s="1"/>
  <c r="I20" i="1"/>
  <c r="N6" i="2" s="1"/>
  <c r="S6" i="2"/>
  <c r="K12" i="2"/>
  <c r="R5" i="2"/>
  <c r="H20" i="1"/>
  <c r="M6" i="2" s="1"/>
  <c r="Q5" i="2"/>
  <c r="D12" i="2"/>
  <c r="R4" i="2"/>
  <c r="J12" i="2"/>
  <c r="R3" i="2"/>
  <c r="AD8" i="1"/>
  <c r="M17" i="2" s="1"/>
  <c r="Z8" i="1"/>
  <c r="F17" i="2" s="1"/>
  <c r="AD7" i="1"/>
  <c r="L17" i="2" s="1"/>
  <c r="Z7" i="1"/>
  <c r="E17" i="2" s="1"/>
  <c r="AD6" i="1"/>
  <c r="K17" i="2" s="1"/>
  <c r="Z6" i="1"/>
  <c r="D17" i="2" s="1"/>
  <c r="AD5" i="1"/>
  <c r="J17" i="2" s="1"/>
  <c r="Z5" i="1"/>
  <c r="C17" i="2" s="1"/>
  <c r="AD4" i="1"/>
  <c r="Z4" i="1"/>
  <c r="Q4" i="2" l="1"/>
  <c r="C12" i="2"/>
  <c r="I12" i="2"/>
  <c r="B12" i="2"/>
  <c r="AD9" i="1"/>
  <c r="I17" i="2"/>
  <c r="R17" i="2" s="1"/>
  <c r="Q3" i="2"/>
  <c r="T7" i="2" s="1"/>
  <c r="Z9" i="1"/>
  <c r="B17" i="2"/>
  <c r="Q17" i="2" s="1"/>
  <c r="S4" i="2"/>
  <c r="S5" i="2"/>
  <c r="R12" i="2"/>
  <c r="T8" i="1"/>
  <c r="M16" i="2" s="1"/>
  <c r="P8" i="1"/>
  <c r="F16" i="2" s="1"/>
  <c r="T7" i="1"/>
  <c r="L16" i="2" s="1"/>
  <c r="P7" i="1"/>
  <c r="E16" i="2" s="1"/>
  <c r="T6" i="1"/>
  <c r="K16" i="2" s="1"/>
  <c r="P6" i="1"/>
  <c r="D16" i="2" s="1"/>
  <c r="T5" i="1"/>
  <c r="J16" i="2" s="1"/>
  <c r="P5" i="1"/>
  <c r="C16" i="2" s="1"/>
  <c r="T4" i="1"/>
  <c r="P4" i="1"/>
  <c r="T9" i="2" l="1"/>
  <c r="T4" i="2"/>
  <c r="Q12" i="2"/>
  <c r="T8" i="2"/>
  <c r="T6" i="2"/>
  <c r="T5" i="2"/>
  <c r="T10" i="2"/>
  <c r="S3" i="2"/>
  <c r="B16" i="2"/>
  <c r="Q16" i="2" s="1"/>
  <c r="P9" i="1"/>
  <c r="H5" i="5" s="1"/>
  <c r="AC10" i="1"/>
  <c r="N5" i="2" s="1"/>
  <c r="AB10" i="1"/>
  <c r="M5" i="2" s="1"/>
  <c r="AA10" i="1"/>
  <c r="L5" i="2" s="1"/>
  <c r="T9" i="1"/>
  <c r="I16" i="2"/>
  <c r="R16" i="2" s="1"/>
  <c r="Y10" i="1"/>
  <c r="G5" i="2" s="1"/>
  <c r="W10" i="1"/>
  <c r="E5" i="2" s="1"/>
  <c r="X10" i="1"/>
  <c r="F5" i="2" s="1"/>
  <c r="J8" i="1"/>
  <c r="M15" i="2" s="1"/>
  <c r="M25" i="2" s="1"/>
  <c r="J7" i="1"/>
  <c r="L15" i="2" s="1"/>
  <c r="L25" i="2" s="1"/>
  <c r="J6" i="1"/>
  <c r="K15" i="2" s="1"/>
  <c r="K25" i="2" s="1"/>
  <c r="J5" i="1"/>
  <c r="J15" i="2" s="1"/>
  <c r="J25" i="2" s="1"/>
  <c r="J4" i="1"/>
  <c r="F5" i="1"/>
  <c r="C15" i="2" s="1"/>
  <c r="C25" i="2" s="1"/>
  <c r="F6" i="1"/>
  <c r="D15" i="2" s="1"/>
  <c r="D25" i="2" s="1"/>
  <c r="F7" i="1"/>
  <c r="E15" i="2" s="1"/>
  <c r="E25" i="2" s="1"/>
  <c r="F8" i="1"/>
  <c r="F15" i="2" s="1"/>
  <c r="F25" i="2" s="1"/>
  <c r="F4" i="1"/>
  <c r="Q10" i="1" l="1"/>
  <c r="L4" i="2" s="1"/>
  <c r="S10" i="1"/>
  <c r="N4" i="2" s="1"/>
  <c r="R10" i="1"/>
  <c r="M4" i="2" s="1"/>
  <c r="O10" i="1"/>
  <c r="G4" i="2" s="1"/>
  <c r="N10" i="1"/>
  <c r="F4" i="2" s="1"/>
  <c r="M10" i="1"/>
  <c r="E4" i="2" s="1"/>
  <c r="F9" i="1"/>
  <c r="B15" i="2"/>
  <c r="J9" i="1"/>
  <c r="I15" i="2"/>
  <c r="E10" i="1" l="1"/>
  <c r="G3" i="2" s="1"/>
  <c r="G12" i="2" s="1"/>
  <c r="D10" i="1"/>
  <c r="F3" i="2" s="1"/>
  <c r="F12" i="2" s="1"/>
  <c r="C10" i="1"/>
  <c r="E3" i="2" s="1"/>
  <c r="E12" i="2" s="1"/>
  <c r="I25" i="2"/>
  <c r="R15" i="2"/>
  <c r="G10" i="1"/>
  <c r="L3" i="2" s="1"/>
  <c r="L12" i="2" s="1"/>
  <c r="H10" i="1"/>
  <c r="M3" i="2" s="1"/>
  <c r="M12" i="2" s="1"/>
  <c r="I10" i="1"/>
  <c r="N3" i="2" s="1"/>
  <c r="N12" i="2" s="1"/>
  <c r="Q15" i="2"/>
  <c r="B25" i="2"/>
  <c r="G25" i="2" l="1"/>
  <c r="E26" i="2"/>
  <c r="D26" i="2"/>
  <c r="C26" i="2"/>
  <c r="F26" i="2"/>
  <c r="N25" i="2"/>
  <c r="J26" i="2"/>
  <c r="K26" i="2"/>
  <c r="L26" i="2"/>
  <c r="M26" i="2"/>
</calcChain>
</file>

<file path=xl/sharedStrings.xml><?xml version="1.0" encoding="utf-8"?>
<sst xmlns="http://schemas.openxmlformats.org/spreadsheetml/2006/main" count="279" uniqueCount="69">
  <si>
    <t>&lt;30</t>
  </si>
  <si>
    <t>30-60</t>
  </si>
  <si>
    <t>&gt;60</t>
  </si>
  <si>
    <t>Total</t>
  </si>
  <si>
    <t>Durngate Street</t>
  </si>
  <si>
    <t>New Street</t>
  </si>
  <si>
    <t>Durngate St</t>
  </si>
  <si>
    <t>U30</t>
  </si>
  <si>
    <t>O60</t>
  </si>
  <si>
    <t>Average</t>
  </si>
  <si>
    <t>New St</t>
  </si>
  <si>
    <t>Variance</t>
  </si>
  <si>
    <t>Compared to Noon</t>
  </si>
  <si>
    <t>DORCHESTER TOWN CENTRE FOOTFALL EXERCISE</t>
  </si>
  <si>
    <t>Process Undertaken</t>
  </si>
  <si>
    <t>Based approach on guidance issued by HSTF, itself informed by the Manchester Met Uni.</t>
  </si>
  <si>
    <t>Undertook 5 x 15 minute counts each Tuesday between Noon- 2.15pm</t>
  </si>
  <si>
    <t>We used two sites initially, being  on South St with the junctions of Durngate St and New St.  Most recently this has reduced to the Durngate St site only</t>
  </si>
  <si>
    <t>We attempted to categorise visitors into u30, 30 - 60 and o60 age groups</t>
  </si>
  <si>
    <t>Findings So Far</t>
  </si>
  <si>
    <t>Sunny</t>
  </si>
  <si>
    <t>Fine</t>
  </si>
  <si>
    <t>Wet</t>
  </si>
  <si>
    <t>We have counted every Tuesday since 14 July, 8 days so far.</t>
  </si>
  <si>
    <t>All data has been transposed to this spreadsheet for further analysis.  It should be borne in mind that the data can only be used to compare against other data; in itself it has no meaning</t>
  </si>
  <si>
    <t>The busiest week, 25 August, was also by far the wettest.  Holiday Makers from the beach?</t>
  </si>
  <si>
    <t>When both sites were counted New St appears to be, on average 18% busier than Durngate St</t>
  </si>
  <si>
    <t>Taking the Exercise Forward</t>
  </si>
  <si>
    <t>Budget</t>
  </si>
  <si>
    <t>Dorset Council allocated £500 for the project from the ROHS Fund.  BID to invoice.</t>
  </si>
  <si>
    <t>Understanding the Wider Picture</t>
  </si>
  <si>
    <t>Would still like to get some retail data for August 2019 &amp; 2020?  Can BID arrange?</t>
  </si>
  <si>
    <t>Will approach DC to get Car Park data for same periods</t>
  </si>
  <si>
    <t>Would like to get data for mobile phone connections.  Can BID arrange?</t>
  </si>
  <si>
    <t>u30</t>
  </si>
  <si>
    <t>o60</t>
  </si>
  <si>
    <t>An additional exercise was carried out on 9 September to profile a whole day footfall between 0900: 17:15, at one location in town, again across 3 age catergories</t>
  </si>
  <si>
    <t>WHAT HAVE WE LEARNED AT 9 SEPTEMBER 2020?</t>
  </si>
  <si>
    <t>Footfall has grown significantly since the counts started, from sub 1,200 in the early weeks, through sub 1,400 in early August, and over 1,800 for the late August weeks.  Foot fall fell back slightly once young people returned to education.</t>
  </si>
  <si>
    <t>During the summer months our visitors fall broadly as 25% under 30's, the rest being roughly equal amounts of over and under 60's (our counters had slightly different ideas about age!).  Following the restart of schooling the presence of under 30's fell to 10% apart from at the end of the day.</t>
  </si>
  <si>
    <t>Footfall is at its highest by late morning.  It delcines steadily, such that it is 20% lower after 2.00pm and 50% lower by 4.00pm</t>
  </si>
  <si>
    <t>DTC will continue to do a head count survey Noon - 1415 every second Tuesday in each month at the Dungate St site.   This will give us a picture of the pattern of change.</t>
  </si>
  <si>
    <t xml:space="preserve"> Spend to 9 September = c. £330.  </t>
  </si>
  <si>
    <t>Grey</t>
  </si>
  <si>
    <t>Dull</t>
  </si>
  <si>
    <t>Half term</t>
  </si>
  <si>
    <t>Lockdown</t>
  </si>
  <si>
    <t>Crisp</t>
  </si>
  <si>
    <t>Easter</t>
  </si>
  <si>
    <t>Semi-lock</t>
  </si>
  <si>
    <t>Dry/Wet</t>
  </si>
  <si>
    <t>Dry</t>
  </si>
  <si>
    <t>V. Hot</t>
  </si>
  <si>
    <t>None</t>
  </si>
  <si>
    <t>High Covid</t>
  </si>
  <si>
    <t>Sch Hols</t>
  </si>
  <si>
    <t>Half Term</t>
  </si>
  <si>
    <t>No Cafes</t>
  </si>
  <si>
    <t>Date</t>
  </si>
  <si>
    <t>Weather</t>
  </si>
  <si>
    <t>10/2020</t>
  </si>
  <si>
    <t>No count</t>
  </si>
  <si>
    <t>Factors</t>
  </si>
  <si>
    <t>Lockdown?</t>
  </si>
  <si>
    <t>Persons counted</t>
  </si>
  <si>
    <r>
      <t xml:space="preserve">Durngate Street </t>
    </r>
    <r>
      <rPr>
        <sz val="11"/>
        <color rgb="FFFF0000"/>
        <rFont val="Calibri"/>
        <family val="2"/>
        <scheme val="minor"/>
      </rPr>
      <t>(Half-term)</t>
    </r>
  </si>
  <si>
    <t>Rain/Sun</t>
  </si>
  <si>
    <t xml:space="preserve">Durngate Street </t>
  </si>
  <si>
    <t>Sunshine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</si>
</sst>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0" fillId="0" borderId="3" xfId="0" applyBorder="1"/>
    <xf numFmtId="0" fontId="0" fillId="0" borderId="4" xfId="0" applyBorder="1"/>
    <xf numFmtId="164" fontId="0" fillId="0" borderId="1" xfId="0" applyNumberFormat="1" applyBorder="1"/>
    <xf numFmtId="0" fontId="0" fillId="0" borderId="1" xfId="0" applyBorder="1"/>
    <xf numFmtId="20" fontId="0" fillId="0" borderId="2" xfId="0" applyNumberFormat="1" applyBorder="1"/>
    <xf numFmtId="20" fontId="0" fillId="0" borderId="3" xfId="0" applyNumberFormat="1" applyBorder="1"/>
    <xf numFmtId="20" fontId="0" fillId="0" borderId="4" xfId="0" applyNumberFormat="1" applyBorder="1"/>
    <xf numFmtId="20" fontId="0" fillId="0" borderId="0" xfId="0" applyNumberFormat="1" applyBorder="1"/>
    <xf numFmtId="0" fontId="0" fillId="0" borderId="0" xfId="0" applyBorder="1"/>
    <xf numFmtId="0" fontId="2" fillId="0" borderId="0" xfId="0" applyFont="1" applyBorder="1"/>
    <xf numFmtId="9" fontId="0" fillId="0" borderId="0" xfId="2" applyFont="1" applyBorder="1"/>
    <xf numFmtId="14" fontId="0" fillId="0" borderId="0" xfId="0" applyNumberFormat="1"/>
    <xf numFmtId="0" fontId="0" fillId="0" borderId="0" xfId="0" applyAlignment="1">
      <alignment horizontal="center"/>
    </xf>
    <xf numFmtId="9" fontId="0" fillId="0" borderId="0" xfId="0" applyNumberFormat="1"/>
    <xf numFmtId="43" fontId="0" fillId="0" borderId="0" xfId="1" applyFont="1"/>
    <xf numFmtId="165" fontId="0" fillId="0" borderId="0" xfId="1" applyNumberFormat="1" applyFont="1"/>
    <xf numFmtId="9" fontId="0" fillId="0" borderId="0" xfId="2" applyFont="1"/>
    <xf numFmtId="1" fontId="0" fillId="0" borderId="0" xfId="0" applyNumberFormat="1"/>
    <xf numFmtId="0" fontId="0" fillId="0" borderId="0" xfId="0" applyAlignment="1">
      <alignment wrapText="1"/>
    </xf>
    <xf numFmtId="0" fontId="0" fillId="0" borderId="0" xfId="0" applyAlignment="1">
      <alignment vertical="top"/>
    </xf>
    <xf numFmtId="0" fontId="2" fillId="0" borderId="0" xfId="0" applyFont="1"/>
    <xf numFmtId="0" fontId="2" fillId="0" borderId="0" xfId="0" applyFont="1"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center"/>
    </xf>
    <xf numFmtId="20" fontId="0" fillId="0" borderId="0" xfId="0" applyNumberFormat="1"/>
    <xf numFmtId="0" fontId="0" fillId="0" borderId="0" xfId="0" applyFont="1" applyAlignment="1">
      <alignment wrapText="1"/>
    </xf>
    <xf numFmtId="0" fontId="0" fillId="0" borderId="1" xfId="0" applyBorder="1" applyAlignment="1">
      <alignment horizontal="center"/>
    </xf>
    <xf numFmtId="0" fontId="0" fillId="0" borderId="5" xfId="0" applyBorder="1"/>
    <xf numFmtId="0" fontId="0" fillId="0" borderId="6" xfId="0" applyBorder="1"/>
    <xf numFmtId="0" fontId="0" fillId="0" borderId="7" xfId="0" applyBorder="1"/>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164" fontId="0" fillId="0" borderId="0" xfId="0" applyNumberFormat="1"/>
    <xf numFmtId="14" fontId="0" fillId="0" borderId="0" xfId="0" applyNumberFormat="1" applyAlignment="1">
      <alignment horizontal="center"/>
    </xf>
    <xf numFmtId="14" fontId="0" fillId="0" borderId="0" xfId="0" quotePrefix="1" applyNumberFormat="1" applyAlignment="1">
      <alignment horizontal="center"/>
    </xf>
    <xf numFmtId="20"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90"/>
  <sheetViews>
    <sheetView tabSelected="1" topLeftCell="K70" zoomScale="140" zoomScaleNormal="140" workbookViewId="0">
      <selection activeCell="U89" sqref="U89"/>
    </sheetView>
  </sheetViews>
  <sheetFormatPr defaultRowHeight="15" x14ac:dyDescent="0.25"/>
  <cols>
    <col min="1" max="1" width="3" customWidth="1"/>
    <col min="2" max="2" width="10.28515625" customWidth="1"/>
  </cols>
  <sheetData>
    <row r="2" spans="2:30" x14ac:dyDescent="0.25">
      <c r="B2" s="3">
        <v>44026</v>
      </c>
      <c r="C2" s="46" t="s">
        <v>4</v>
      </c>
      <c r="D2" s="46"/>
      <c r="E2" s="46"/>
      <c r="F2" s="46"/>
      <c r="G2" s="46" t="s">
        <v>5</v>
      </c>
      <c r="H2" s="46"/>
      <c r="I2" s="46"/>
      <c r="J2" s="46"/>
      <c r="L2" s="3">
        <v>44033</v>
      </c>
      <c r="M2" s="46" t="s">
        <v>4</v>
      </c>
      <c r="N2" s="46"/>
      <c r="O2" s="46"/>
      <c r="P2" s="46"/>
      <c r="Q2" s="46" t="s">
        <v>5</v>
      </c>
      <c r="R2" s="46"/>
      <c r="S2" s="46"/>
      <c r="T2" s="46"/>
      <c r="V2" s="3">
        <v>44040</v>
      </c>
      <c r="W2" s="46" t="s">
        <v>4</v>
      </c>
      <c r="X2" s="46"/>
      <c r="Y2" s="46"/>
      <c r="Z2" s="46"/>
      <c r="AA2" s="46" t="s">
        <v>5</v>
      </c>
      <c r="AB2" s="46"/>
      <c r="AC2" s="46"/>
      <c r="AD2" s="46"/>
    </row>
    <row r="3" spans="2:30" x14ac:dyDescent="0.25">
      <c r="B3" s="4" t="s">
        <v>20</v>
      </c>
      <c r="C3" s="4" t="s">
        <v>0</v>
      </c>
      <c r="D3" s="4" t="s">
        <v>1</v>
      </c>
      <c r="E3" s="4" t="s">
        <v>2</v>
      </c>
      <c r="F3" s="4" t="s">
        <v>3</v>
      </c>
      <c r="G3" s="4" t="s">
        <v>0</v>
      </c>
      <c r="H3" s="4" t="s">
        <v>1</v>
      </c>
      <c r="I3" s="4" t="s">
        <v>2</v>
      </c>
      <c r="J3" s="4" t="s">
        <v>3</v>
      </c>
      <c r="L3" s="4" t="s">
        <v>20</v>
      </c>
      <c r="M3" s="4" t="s">
        <v>0</v>
      </c>
      <c r="N3" s="4" t="s">
        <v>1</v>
      </c>
      <c r="O3" s="4" t="s">
        <v>2</v>
      </c>
      <c r="P3" s="4" t="s">
        <v>3</v>
      </c>
      <c r="Q3" s="4" t="s">
        <v>0</v>
      </c>
      <c r="R3" s="4" t="s">
        <v>1</v>
      </c>
      <c r="S3" s="4" t="s">
        <v>2</v>
      </c>
      <c r="T3" s="4" t="s">
        <v>3</v>
      </c>
      <c r="V3" s="4" t="s">
        <v>20</v>
      </c>
      <c r="W3" s="4" t="s">
        <v>0</v>
      </c>
      <c r="X3" s="4" t="s">
        <v>1</v>
      </c>
      <c r="Y3" s="4" t="s">
        <v>2</v>
      </c>
      <c r="Z3" s="4" t="s">
        <v>3</v>
      </c>
      <c r="AA3" s="4" t="s">
        <v>0</v>
      </c>
      <c r="AB3" s="4" t="s">
        <v>1</v>
      </c>
      <c r="AC3" s="4" t="s">
        <v>2</v>
      </c>
      <c r="AD3" s="4" t="s">
        <v>3</v>
      </c>
    </row>
    <row r="4" spans="2:30" x14ac:dyDescent="0.25">
      <c r="B4" s="5">
        <v>0.5</v>
      </c>
      <c r="C4" s="1">
        <v>42</v>
      </c>
      <c r="D4" s="1">
        <v>55</v>
      </c>
      <c r="E4" s="1">
        <v>125</v>
      </c>
      <c r="F4" s="1">
        <f>C4+D4+E4</f>
        <v>222</v>
      </c>
      <c r="G4" s="1">
        <v>52</v>
      </c>
      <c r="H4" s="1">
        <v>135</v>
      </c>
      <c r="I4" s="1">
        <v>106</v>
      </c>
      <c r="J4" s="1">
        <f>G4+H4+I4</f>
        <v>293</v>
      </c>
      <c r="L4" s="5">
        <v>0.5</v>
      </c>
      <c r="M4" s="1">
        <v>63</v>
      </c>
      <c r="N4" s="1">
        <v>78</v>
      </c>
      <c r="O4" s="1">
        <v>121</v>
      </c>
      <c r="P4" s="1">
        <f>M4+N4+O4</f>
        <v>262</v>
      </c>
      <c r="Q4" s="1">
        <v>65</v>
      </c>
      <c r="R4" s="1">
        <v>124</v>
      </c>
      <c r="S4" s="1">
        <v>119</v>
      </c>
      <c r="T4" s="1">
        <f>Q4+R4+S4</f>
        <v>308</v>
      </c>
      <c r="V4" s="5">
        <v>0.5</v>
      </c>
      <c r="W4" s="1">
        <v>48</v>
      </c>
      <c r="X4" s="1">
        <v>89</v>
      </c>
      <c r="Y4" s="1">
        <v>109</v>
      </c>
      <c r="Z4" s="1">
        <f>W4+X4+Y4</f>
        <v>246</v>
      </c>
      <c r="AA4" s="1">
        <v>79</v>
      </c>
      <c r="AB4" s="1">
        <v>130</v>
      </c>
      <c r="AC4" s="1">
        <v>108</v>
      </c>
      <c r="AD4" s="1">
        <f>AA4+AB4+AC4</f>
        <v>317</v>
      </c>
    </row>
    <row r="5" spans="2:30" x14ac:dyDescent="0.25">
      <c r="B5" s="6">
        <v>0.52083333333333337</v>
      </c>
      <c r="C5" s="1">
        <v>50</v>
      </c>
      <c r="D5" s="1">
        <v>67</v>
      </c>
      <c r="E5" s="1">
        <v>126</v>
      </c>
      <c r="F5" s="1">
        <f t="shared" ref="F5:F8" si="0">C5+D5+E5</f>
        <v>243</v>
      </c>
      <c r="G5" s="1">
        <v>50</v>
      </c>
      <c r="H5" s="1">
        <v>160</v>
      </c>
      <c r="I5" s="1">
        <v>67</v>
      </c>
      <c r="J5" s="1">
        <f t="shared" ref="J5:J8" si="1">G5+H5+I5</f>
        <v>277</v>
      </c>
      <c r="L5" s="6">
        <v>0.52083333333333337</v>
      </c>
      <c r="M5" s="1">
        <v>65</v>
      </c>
      <c r="N5" s="1">
        <v>73</v>
      </c>
      <c r="O5" s="1">
        <v>88</v>
      </c>
      <c r="P5" s="1">
        <f t="shared" ref="P5:P8" si="2">M5+N5+O5</f>
        <v>226</v>
      </c>
      <c r="Q5" s="1">
        <v>56</v>
      </c>
      <c r="R5" s="1">
        <v>131</v>
      </c>
      <c r="S5" s="1">
        <v>109</v>
      </c>
      <c r="T5" s="1">
        <f t="shared" ref="T5:T8" si="3">Q5+R5+S5</f>
        <v>296</v>
      </c>
      <c r="V5" s="6">
        <v>0.52083333333333337</v>
      </c>
      <c r="W5" s="1">
        <v>52</v>
      </c>
      <c r="X5" s="1">
        <v>87</v>
      </c>
      <c r="Y5" s="1">
        <v>96</v>
      </c>
      <c r="Z5" s="1">
        <f t="shared" ref="Z5:Z8" si="4">W5+X5+Y5</f>
        <v>235</v>
      </c>
      <c r="AA5" s="1">
        <v>83</v>
      </c>
      <c r="AB5" s="1">
        <v>121</v>
      </c>
      <c r="AC5" s="1">
        <v>118</v>
      </c>
      <c r="AD5" s="1">
        <f t="shared" ref="AD5:AD8" si="5">AA5+AB5+AC5</f>
        <v>322</v>
      </c>
    </row>
    <row r="6" spans="2:30" x14ac:dyDescent="0.25">
      <c r="B6" s="6">
        <v>0.54166666666666663</v>
      </c>
      <c r="C6" s="1">
        <v>68</v>
      </c>
      <c r="D6" s="1">
        <v>80</v>
      </c>
      <c r="E6" s="1">
        <v>109</v>
      </c>
      <c r="F6" s="1">
        <f t="shared" si="0"/>
        <v>257</v>
      </c>
      <c r="G6" s="1">
        <v>49</v>
      </c>
      <c r="H6" s="1">
        <v>144</v>
      </c>
      <c r="I6" s="1">
        <v>69</v>
      </c>
      <c r="J6" s="1">
        <f t="shared" si="1"/>
        <v>262</v>
      </c>
      <c r="L6" s="6">
        <v>0.54166666666666663</v>
      </c>
      <c r="M6" s="1">
        <v>56</v>
      </c>
      <c r="N6" s="1">
        <v>94</v>
      </c>
      <c r="O6" s="1">
        <v>93</v>
      </c>
      <c r="P6" s="1">
        <f t="shared" si="2"/>
        <v>243</v>
      </c>
      <c r="Q6" s="1">
        <v>66</v>
      </c>
      <c r="R6" s="1">
        <v>127</v>
      </c>
      <c r="S6" s="1">
        <v>92</v>
      </c>
      <c r="T6" s="1">
        <f t="shared" si="3"/>
        <v>285</v>
      </c>
      <c r="V6" s="6">
        <v>0.54166666666666663</v>
      </c>
      <c r="W6" s="1">
        <v>52</v>
      </c>
      <c r="X6" s="1">
        <v>86</v>
      </c>
      <c r="Y6" s="1">
        <v>96</v>
      </c>
      <c r="Z6" s="1">
        <f t="shared" si="4"/>
        <v>234</v>
      </c>
      <c r="AA6" s="1">
        <v>74</v>
      </c>
      <c r="AB6" s="1">
        <v>130</v>
      </c>
      <c r="AC6" s="1">
        <v>85</v>
      </c>
      <c r="AD6" s="1">
        <f t="shared" si="5"/>
        <v>289</v>
      </c>
    </row>
    <row r="7" spans="2:30" x14ac:dyDescent="0.25">
      <c r="B7" s="6">
        <v>0.5625</v>
      </c>
      <c r="C7" s="1">
        <v>56</v>
      </c>
      <c r="D7" s="1">
        <v>83</v>
      </c>
      <c r="E7" s="1">
        <v>124</v>
      </c>
      <c r="F7" s="1">
        <f t="shared" si="0"/>
        <v>263</v>
      </c>
      <c r="G7" s="1">
        <v>59</v>
      </c>
      <c r="H7" s="1">
        <v>162</v>
      </c>
      <c r="I7" s="1">
        <v>62</v>
      </c>
      <c r="J7" s="1">
        <f t="shared" si="1"/>
        <v>283</v>
      </c>
      <c r="L7" s="6">
        <v>0.5625</v>
      </c>
      <c r="M7" s="1">
        <v>58</v>
      </c>
      <c r="N7" s="1">
        <v>93</v>
      </c>
      <c r="O7" s="1">
        <v>74</v>
      </c>
      <c r="P7" s="1">
        <f t="shared" si="2"/>
        <v>225</v>
      </c>
      <c r="Q7" s="1">
        <v>69</v>
      </c>
      <c r="R7" s="1">
        <v>127</v>
      </c>
      <c r="S7" s="1">
        <v>71</v>
      </c>
      <c r="T7" s="1">
        <f t="shared" si="3"/>
        <v>267</v>
      </c>
      <c r="V7" s="6">
        <v>0.5625</v>
      </c>
      <c r="W7" s="1">
        <v>59</v>
      </c>
      <c r="X7" s="1">
        <v>78</v>
      </c>
      <c r="Y7" s="1">
        <v>119</v>
      </c>
      <c r="Z7" s="1">
        <f t="shared" si="4"/>
        <v>256</v>
      </c>
      <c r="AA7" s="1">
        <v>100</v>
      </c>
      <c r="AB7" s="1">
        <v>185</v>
      </c>
      <c r="AC7" s="1">
        <v>84</v>
      </c>
      <c r="AD7" s="1">
        <f t="shared" si="5"/>
        <v>369</v>
      </c>
    </row>
    <row r="8" spans="2:30" x14ac:dyDescent="0.25">
      <c r="B8" s="7">
        <v>0.58333333333333337</v>
      </c>
      <c r="C8" s="2">
        <v>43</v>
      </c>
      <c r="D8" s="2">
        <v>70</v>
      </c>
      <c r="E8" s="2">
        <v>79</v>
      </c>
      <c r="F8" s="2">
        <f t="shared" si="0"/>
        <v>192</v>
      </c>
      <c r="G8" s="2">
        <v>57</v>
      </c>
      <c r="H8" s="2">
        <v>134</v>
      </c>
      <c r="I8" s="2">
        <v>67</v>
      </c>
      <c r="J8" s="2">
        <f t="shared" si="1"/>
        <v>258</v>
      </c>
      <c r="L8" s="7">
        <v>0.58333333333333337</v>
      </c>
      <c r="M8" s="2">
        <v>70</v>
      </c>
      <c r="N8" s="2">
        <v>93</v>
      </c>
      <c r="O8" s="2">
        <v>85</v>
      </c>
      <c r="P8" s="2">
        <f t="shared" si="2"/>
        <v>248</v>
      </c>
      <c r="Q8" s="2">
        <v>69</v>
      </c>
      <c r="R8" s="2">
        <v>105</v>
      </c>
      <c r="S8" s="2">
        <v>65</v>
      </c>
      <c r="T8" s="2">
        <f t="shared" si="3"/>
        <v>239</v>
      </c>
      <c r="V8" s="7">
        <v>0.58333333333333337</v>
      </c>
      <c r="W8" s="2">
        <v>60</v>
      </c>
      <c r="X8" s="2">
        <v>72</v>
      </c>
      <c r="Y8" s="2">
        <v>91</v>
      </c>
      <c r="Z8" s="2">
        <f t="shared" si="4"/>
        <v>223</v>
      </c>
      <c r="AA8" s="2">
        <v>80</v>
      </c>
      <c r="AB8" s="2">
        <v>118</v>
      </c>
      <c r="AC8" s="2">
        <v>66</v>
      </c>
      <c r="AD8" s="2">
        <f t="shared" si="5"/>
        <v>264</v>
      </c>
    </row>
    <row r="9" spans="2:30" x14ac:dyDescent="0.25">
      <c r="B9" s="8"/>
      <c r="C9" s="9">
        <f>SUM(C4:C8)</f>
        <v>259</v>
      </c>
      <c r="D9" s="9">
        <f t="shared" ref="D9:J9" si="6">SUM(D4:D8)</f>
        <v>355</v>
      </c>
      <c r="E9" s="9">
        <f t="shared" si="6"/>
        <v>563</v>
      </c>
      <c r="F9" s="10">
        <f t="shared" si="6"/>
        <v>1177</v>
      </c>
      <c r="G9" s="9">
        <f t="shared" si="6"/>
        <v>267</v>
      </c>
      <c r="H9" s="9">
        <f t="shared" si="6"/>
        <v>735</v>
      </c>
      <c r="I9" s="9">
        <f t="shared" si="6"/>
        <v>371</v>
      </c>
      <c r="J9" s="10">
        <f t="shared" si="6"/>
        <v>1373</v>
      </c>
      <c r="L9" s="8" t="s">
        <v>55</v>
      </c>
      <c r="M9" s="9">
        <f t="shared" ref="M9:T9" si="7">SUM(M4:M8)</f>
        <v>312</v>
      </c>
      <c r="N9" s="9">
        <f t="shared" si="7"/>
        <v>431</v>
      </c>
      <c r="O9" s="9">
        <f t="shared" si="7"/>
        <v>461</v>
      </c>
      <c r="P9" s="10">
        <f t="shared" si="7"/>
        <v>1204</v>
      </c>
      <c r="Q9" s="9">
        <f t="shared" si="7"/>
        <v>325</v>
      </c>
      <c r="R9" s="9">
        <f t="shared" si="7"/>
        <v>614</v>
      </c>
      <c r="S9" s="9">
        <f t="shared" si="7"/>
        <v>456</v>
      </c>
      <c r="T9" s="10">
        <f t="shared" si="7"/>
        <v>1395</v>
      </c>
      <c r="V9" s="8"/>
      <c r="W9" s="9">
        <f t="shared" ref="W9:AD9" si="8">SUM(W4:W8)</f>
        <v>271</v>
      </c>
      <c r="X9" s="9">
        <f t="shared" si="8"/>
        <v>412</v>
      </c>
      <c r="Y9" s="9">
        <f t="shared" si="8"/>
        <v>511</v>
      </c>
      <c r="Z9" s="10">
        <f t="shared" si="8"/>
        <v>1194</v>
      </c>
      <c r="AA9" s="9">
        <f t="shared" si="8"/>
        <v>416</v>
      </c>
      <c r="AB9" s="9">
        <f t="shared" si="8"/>
        <v>684</v>
      </c>
      <c r="AC9" s="9">
        <f t="shared" si="8"/>
        <v>461</v>
      </c>
      <c r="AD9" s="10">
        <f t="shared" si="8"/>
        <v>1561</v>
      </c>
    </row>
    <row r="10" spans="2:30" x14ac:dyDescent="0.25">
      <c r="B10" s="8"/>
      <c r="C10" s="11">
        <f>+C9/F9</f>
        <v>0.22005097706032287</v>
      </c>
      <c r="D10" s="11">
        <f>+D9/F9</f>
        <v>0.30161427357689041</v>
      </c>
      <c r="E10" s="11">
        <f>+E9/F9</f>
        <v>0.47833474936278675</v>
      </c>
      <c r="F10" s="9"/>
      <c r="G10" s="11">
        <f>+G9/J9</f>
        <v>0.19446467589220684</v>
      </c>
      <c r="H10" s="11">
        <f>+H9/J9</f>
        <v>0.53532410779315365</v>
      </c>
      <c r="I10" s="11">
        <f>+I9/J9</f>
        <v>0.27021121631463946</v>
      </c>
      <c r="J10" s="9"/>
      <c r="L10" s="8"/>
      <c r="M10" s="11">
        <f>+M9/P9</f>
        <v>0.25913621262458469</v>
      </c>
      <c r="N10" s="11">
        <f>+N9/P9</f>
        <v>0.35797342192691028</v>
      </c>
      <c r="O10" s="11">
        <f>+O9/P9</f>
        <v>0.38289036544850497</v>
      </c>
      <c r="P10" s="9"/>
      <c r="Q10" s="11">
        <f>+Q9/T9</f>
        <v>0.23297491039426524</v>
      </c>
      <c r="R10" s="11">
        <f>+R9/T9</f>
        <v>0.44014336917562724</v>
      </c>
      <c r="S10" s="11">
        <f>+S9/T9</f>
        <v>0.32688172043010755</v>
      </c>
      <c r="T10" s="9"/>
      <c r="V10" s="8"/>
      <c r="W10" s="11">
        <f>+W9/Z9</f>
        <v>0.22696817420435511</v>
      </c>
      <c r="X10" s="11">
        <f>+X9/Z9</f>
        <v>0.34505862646566166</v>
      </c>
      <c r="Y10" s="11">
        <f>+Y9/Z9</f>
        <v>0.42797319932998323</v>
      </c>
      <c r="Z10" s="9"/>
      <c r="AA10" s="11">
        <f>+AA9/AD9</f>
        <v>0.26649583600256244</v>
      </c>
      <c r="AB10" s="11">
        <f>+AB9/AD9</f>
        <v>0.43818065342729018</v>
      </c>
      <c r="AC10" s="11">
        <f>+AC9/AD9</f>
        <v>0.29532351057014733</v>
      </c>
      <c r="AD10" s="9"/>
    </row>
    <row r="12" spans="2:30" x14ac:dyDescent="0.25">
      <c r="B12" s="3">
        <v>44047</v>
      </c>
      <c r="C12" s="46" t="s">
        <v>4</v>
      </c>
      <c r="D12" s="46"/>
      <c r="E12" s="46"/>
      <c r="F12" s="46"/>
      <c r="G12" s="46" t="s">
        <v>5</v>
      </c>
      <c r="H12" s="46"/>
      <c r="I12" s="46"/>
      <c r="J12" s="46"/>
      <c r="L12" s="3">
        <v>44054</v>
      </c>
      <c r="M12" s="46" t="s">
        <v>4</v>
      </c>
      <c r="N12" s="46"/>
      <c r="O12" s="46"/>
      <c r="P12" s="46"/>
      <c r="Q12" s="46" t="s">
        <v>5</v>
      </c>
      <c r="R12" s="46"/>
      <c r="S12" s="46"/>
      <c r="T12" s="46"/>
      <c r="V12" s="3">
        <v>44061</v>
      </c>
      <c r="W12" s="46" t="s">
        <v>4</v>
      </c>
      <c r="X12" s="46"/>
      <c r="Y12" s="46"/>
      <c r="Z12" s="47"/>
      <c r="AA12" s="48"/>
      <c r="AB12" s="49"/>
      <c r="AC12" s="49"/>
      <c r="AD12" s="49"/>
    </row>
    <row r="13" spans="2:30" x14ac:dyDescent="0.25">
      <c r="B13" s="4" t="s">
        <v>20</v>
      </c>
      <c r="C13" s="4" t="s">
        <v>0</v>
      </c>
      <c r="D13" s="4" t="s">
        <v>1</v>
      </c>
      <c r="E13" s="4" t="s">
        <v>2</v>
      </c>
      <c r="F13" s="4" t="s">
        <v>3</v>
      </c>
      <c r="G13" s="4" t="s">
        <v>0</v>
      </c>
      <c r="H13" s="4" t="s">
        <v>1</v>
      </c>
      <c r="I13" s="4" t="s">
        <v>2</v>
      </c>
      <c r="J13" s="4" t="s">
        <v>3</v>
      </c>
      <c r="L13" s="4" t="s">
        <v>20</v>
      </c>
      <c r="M13" s="4" t="s">
        <v>0</v>
      </c>
      <c r="N13" s="4" t="s">
        <v>1</v>
      </c>
      <c r="O13" s="4" t="s">
        <v>2</v>
      </c>
      <c r="P13" s="4" t="s">
        <v>3</v>
      </c>
      <c r="Q13" s="4" t="s">
        <v>0</v>
      </c>
      <c r="R13" s="4" t="s">
        <v>1</v>
      </c>
      <c r="S13" s="4" t="s">
        <v>2</v>
      </c>
      <c r="T13" s="4" t="s">
        <v>3</v>
      </c>
      <c r="V13" s="4" t="s">
        <v>21</v>
      </c>
      <c r="W13" s="4" t="s">
        <v>0</v>
      </c>
      <c r="X13" s="4" t="s">
        <v>1</v>
      </c>
      <c r="Y13" s="4" t="s">
        <v>2</v>
      </c>
      <c r="Z13" s="29" t="s">
        <v>3</v>
      </c>
      <c r="AA13" s="30"/>
      <c r="AB13" s="9"/>
      <c r="AC13" s="9"/>
      <c r="AD13" s="9"/>
    </row>
    <row r="14" spans="2:30" x14ac:dyDescent="0.25">
      <c r="B14" s="5">
        <v>0.5</v>
      </c>
      <c r="C14" s="1">
        <v>81</v>
      </c>
      <c r="D14" s="1">
        <v>113</v>
      </c>
      <c r="E14" s="1">
        <v>132</v>
      </c>
      <c r="F14" s="1">
        <f>C14+D14+E14</f>
        <v>326</v>
      </c>
      <c r="G14" s="1">
        <v>101</v>
      </c>
      <c r="H14" s="1">
        <v>200</v>
      </c>
      <c r="I14" s="1">
        <v>101</v>
      </c>
      <c r="J14" s="1">
        <f>G14+H14+I14</f>
        <v>402</v>
      </c>
      <c r="L14" s="5">
        <v>0.5</v>
      </c>
      <c r="M14" s="1">
        <v>81</v>
      </c>
      <c r="N14" s="1">
        <v>139</v>
      </c>
      <c r="O14" s="1">
        <v>100</v>
      </c>
      <c r="P14" s="1">
        <f>M14+N14+O14</f>
        <v>320</v>
      </c>
      <c r="Q14" s="1">
        <v>104</v>
      </c>
      <c r="R14" s="1">
        <v>113</v>
      </c>
      <c r="S14" s="1">
        <v>105</v>
      </c>
      <c r="T14" s="1">
        <f>Q14+R14+S14</f>
        <v>322</v>
      </c>
      <c r="V14" s="5">
        <v>0.5</v>
      </c>
      <c r="W14" s="1">
        <v>100</v>
      </c>
      <c r="X14" s="1">
        <v>108</v>
      </c>
      <c r="Y14" s="1">
        <v>138</v>
      </c>
      <c r="Z14" s="30">
        <f>W14+X14+Y14</f>
        <v>346</v>
      </c>
      <c r="AA14" s="30"/>
      <c r="AB14" s="9"/>
      <c r="AC14" s="9"/>
      <c r="AD14" s="9"/>
    </row>
    <row r="15" spans="2:30" x14ac:dyDescent="0.25">
      <c r="B15" s="6">
        <v>0.52083333333333337</v>
      </c>
      <c r="C15" s="1">
        <v>92</v>
      </c>
      <c r="D15" s="1">
        <v>101</v>
      </c>
      <c r="E15" s="1">
        <v>105</v>
      </c>
      <c r="F15" s="1">
        <f t="shared" ref="F15:F18" si="9">C15+D15+E15</f>
        <v>298</v>
      </c>
      <c r="G15" s="1">
        <v>97</v>
      </c>
      <c r="H15" s="1">
        <v>179</v>
      </c>
      <c r="I15" s="1">
        <v>97</v>
      </c>
      <c r="J15" s="1">
        <f t="shared" ref="J15:J18" si="10">G15+H15+I15</f>
        <v>373</v>
      </c>
      <c r="L15" s="6">
        <v>0.52083333333333337</v>
      </c>
      <c r="M15" s="1">
        <v>74</v>
      </c>
      <c r="N15" s="1">
        <v>117</v>
      </c>
      <c r="O15" s="1">
        <v>72</v>
      </c>
      <c r="P15" s="1">
        <f t="shared" ref="P15:P18" si="11">M15+N15+O15</f>
        <v>263</v>
      </c>
      <c r="Q15" s="1">
        <v>90</v>
      </c>
      <c r="R15" s="1">
        <v>109</v>
      </c>
      <c r="S15" s="1">
        <v>107</v>
      </c>
      <c r="T15" s="1">
        <f t="shared" ref="T15:T18" si="12">Q15+R15+S15</f>
        <v>306</v>
      </c>
      <c r="V15" s="6">
        <v>0.52083333333333337</v>
      </c>
      <c r="W15" s="1">
        <v>46</v>
      </c>
      <c r="X15" s="1">
        <v>74</v>
      </c>
      <c r="Y15" s="1">
        <v>83</v>
      </c>
      <c r="Z15" s="30">
        <f t="shared" ref="Z15:Z18" si="13">W15+X15+Y15</f>
        <v>203</v>
      </c>
      <c r="AA15" s="30"/>
      <c r="AB15" s="9"/>
      <c r="AC15" s="9"/>
      <c r="AD15" s="9"/>
    </row>
    <row r="16" spans="2:30" x14ac:dyDescent="0.25">
      <c r="B16" s="6">
        <v>0.54166666666666663</v>
      </c>
      <c r="C16" s="1">
        <v>65</v>
      </c>
      <c r="D16" s="1">
        <v>84</v>
      </c>
      <c r="E16" s="1">
        <v>101</v>
      </c>
      <c r="F16" s="1">
        <f t="shared" si="9"/>
        <v>250</v>
      </c>
      <c r="G16" s="1">
        <v>91</v>
      </c>
      <c r="H16" s="1">
        <v>128</v>
      </c>
      <c r="I16" s="1">
        <v>66</v>
      </c>
      <c r="J16" s="1">
        <f t="shared" si="10"/>
        <v>285</v>
      </c>
      <c r="L16" s="6">
        <v>0.54166666666666663</v>
      </c>
      <c r="M16" s="1">
        <v>68</v>
      </c>
      <c r="N16" s="1">
        <v>138</v>
      </c>
      <c r="O16" s="1">
        <v>88</v>
      </c>
      <c r="P16" s="1">
        <f t="shared" si="11"/>
        <v>294</v>
      </c>
      <c r="Q16" s="1">
        <v>88</v>
      </c>
      <c r="R16" s="1">
        <v>109</v>
      </c>
      <c r="S16" s="1">
        <v>106</v>
      </c>
      <c r="T16" s="1">
        <f t="shared" si="12"/>
        <v>303</v>
      </c>
      <c r="V16" s="6">
        <v>0.54166666666666663</v>
      </c>
      <c r="W16" s="1">
        <v>77</v>
      </c>
      <c r="X16" s="1">
        <v>78</v>
      </c>
      <c r="Y16" s="1">
        <v>114</v>
      </c>
      <c r="Z16" s="30">
        <f t="shared" si="13"/>
        <v>269</v>
      </c>
      <c r="AA16" s="30"/>
      <c r="AB16" s="9"/>
      <c r="AC16" s="9"/>
      <c r="AD16" s="9"/>
    </row>
    <row r="17" spans="2:30" x14ac:dyDescent="0.25">
      <c r="B17" s="6">
        <v>0.5625</v>
      </c>
      <c r="C17" s="1">
        <v>74</v>
      </c>
      <c r="D17" s="1">
        <v>87</v>
      </c>
      <c r="E17" s="1">
        <v>90</v>
      </c>
      <c r="F17" s="1">
        <f t="shared" si="9"/>
        <v>251</v>
      </c>
      <c r="G17" s="1">
        <v>88</v>
      </c>
      <c r="H17" s="1">
        <v>124</v>
      </c>
      <c r="I17" s="1">
        <v>78</v>
      </c>
      <c r="J17" s="1">
        <f t="shared" si="10"/>
        <v>290</v>
      </c>
      <c r="L17" s="6">
        <v>0.5625</v>
      </c>
      <c r="M17" s="1">
        <v>55</v>
      </c>
      <c r="N17" s="1">
        <v>126</v>
      </c>
      <c r="O17" s="1">
        <v>59</v>
      </c>
      <c r="P17" s="1">
        <f t="shared" si="11"/>
        <v>240</v>
      </c>
      <c r="Q17" s="1">
        <v>83</v>
      </c>
      <c r="R17" s="1">
        <v>95</v>
      </c>
      <c r="S17" s="1">
        <v>102</v>
      </c>
      <c r="T17" s="1">
        <f t="shared" si="12"/>
        <v>280</v>
      </c>
      <c r="V17" s="6">
        <v>0.5625</v>
      </c>
      <c r="W17" s="1">
        <v>103</v>
      </c>
      <c r="X17" s="1">
        <v>91</v>
      </c>
      <c r="Y17" s="1">
        <v>140</v>
      </c>
      <c r="Z17" s="30">
        <f t="shared" si="13"/>
        <v>334</v>
      </c>
      <c r="AA17" s="30"/>
      <c r="AB17" s="9"/>
      <c r="AC17" s="9"/>
      <c r="AD17" s="9"/>
    </row>
    <row r="18" spans="2:30" x14ac:dyDescent="0.25">
      <c r="B18" s="7">
        <v>0.58333333333333337</v>
      </c>
      <c r="C18" s="2">
        <v>71</v>
      </c>
      <c r="D18" s="2">
        <v>82</v>
      </c>
      <c r="E18" s="2">
        <v>87</v>
      </c>
      <c r="F18" s="2">
        <f t="shared" si="9"/>
        <v>240</v>
      </c>
      <c r="G18" s="2">
        <v>85</v>
      </c>
      <c r="H18" s="2">
        <v>153</v>
      </c>
      <c r="I18" s="2">
        <v>67</v>
      </c>
      <c r="J18" s="2">
        <f t="shared" si="10"/>
        <v>305</v>
      </c>
      <c r="L18" s="7">
        <v>0.58333333333333337</v>
      </c>
      <c r="M18" s="2">
        <v>63</v>
      </c>
      <c r="N18" s="2">
        <v>118</v>
      </c>
      <c r="O18" s="2">
        <v>59</v>
      </c>
      <c r="P18" s="2">
        <f t="shared" si="11"/>
        <v>240</v>
      </c>
      <c r="Q18" s="2">
        <v>60</v>
      </c>
      <c r="R18" s="2">
        <v>76</v>
      </c>
      <c r="S18" s="2">
        <v>62</v>
      </c>
      <c r="T18" s="2">
        <f t="shared" si="12"/>
        <v>198</v>
      </c>
      <c r="V18" s="7">
        <v>0.58333333333333337</v>
      </c>
      <c r="W18" s="2">
        <v>77</v>
      </c>
      <c r="X18" s="2">
        <v>71</v>
      </c>
      <c r="Y18" s="2">
        <v>106</v>
      </c>
      <c r="Z18" s="31">
        <f t="shared" si="13"/>
        <v>254</v>
      </c>
      <c r="AA18" s="30"/>
      <c r="AB18" s="9"/>
      <c r="AC18" s="9"/>
      <c r="AD18" s="9"/>
    </row>
    <row r="19" spans="2:30" x14ac:dyDescent="0.25">
      <c r="B19" s="8"/>
      <c r="C19" s="9">
        <f t="shared" ref="C19:J19" si="14">SUM(C14:C18)</f>
        <v>383</v>
      </c>
      <c r="D19" s="9">
        <f t="shared" si="14"/>
        <v>467</v>
      </c>
      <c r="E19" s="9">
        <f t="shared" si="14"/>
        <v>515</v>
      </c>
      <c r="F19" s="10">
        <f t="shared" si="14"/>
        <v>1365</v>
      </c>
      <c r="G19" s="9">
        <f t="shared" si="14"/>
        <v>462</v>
      </c>
      <c r="H19" s="9">
        <f t="shared" si="14"/>
        <v>784</v>
      </c>
      <c r="I19" s="9">
        <f t="shared" si="14"/>
        <v>409</v>
      </c>
      <c r="J19" s="10">
        <f t="shared" si="14"/>
        <v>1655</v>
      </c>
      <c r="L19" s="8"/>
      <c r="M19" s="9">
        <f t="shared" ref="M19:T19" si="15">SUM(M14:M18)</f>
        <v>341</v>
      </c>
      <c r="N19" s="9">
        <f t="shared" si="15"/>
        <v>638</v>
      </c>
      <c r="O19" s="9">
        <f t="shared" si="15"/>
        <v>378</v>
      </c>
      <c r="P19" s="10">
        <f t="shared" si="15"/>
        <v>1357</v>
      </c>
      <c r="Q19" s="9">
        <f t="shared" si="15"/>
        <v>425</v>
      </c>
      <c r="R19" s="9">
        <f t="shared" si="15"/>
        <v>502</v>
      </c>
      <c r="S19" s="9">
        <f t="shared" si="15"/>
        <v>482</v>
      </c>
      <c r="T19" s="10">
        <f t="shared" si="15"/>
        <v>1409</v>
      </c>
      <c r="V19" s="8" t="s">
        <v>55</v>
      </c>
      <c r="W19" s="9">
        <f t="shared" ref="W19:Z19" si="16">SUM(W14:W18)</f>
        <v>403</v>
      </c>
      <c r="X19" s="9">
        <f t="shared" si="16"/>
        <v>422</v>
      </c>
      <c r="Y19" s="9">
        <f t="shared" si="16"/>
        <v>581</v>
      </c>
      <c r="Z19" s="10">
        <f t="shared" si="16"/>
        <v>1406</v>
      </c>
      <c r="AA19" s="9"/>
      <c r="AB19" s="9"/>
      <c r="AC19" s="9"/>
      <c r="AD19" s="10"/>
    </row>
    <row r="20" spans="2:30" x14ac:dyDescent="0.25">
      <c r="B20" s="8"/>
      <c r="C20" s="11">
        <f>+C19/F19</f>
        <v>0.28058608058608059</v>
      </c>
      <c r="D20" s="11">
        <f>+D19/F19</f>
        <v>0.34212454212454213</v>
      </c>
      <c r="E20" s="11">
        <f>+E19/F19</f>
        <v>0.37728937728937728</v>
      </c>
      <c r="F20" s="9"/>
      <c r="G20" s="11">
        <f>+G19/J19</f>
        <v>0.27915407854984892</v>
      </c>
      <c r="H20" s="11">
        <f>+H19/J19</f>
        <v>0.47371601208459213</v>
      </c>
      <c r="I20" s="11">
        <f>+I19/J19</f>
        <v>0.24712990936555893</v>
      </c>
      <c r="J20" s="9"/>
      <c r="L20" s="8"/>
      <c r="M20" s="11">
        <f>+M19/P19</f>
        <v>0.25128960943257184</v>
      </c>
      <c r="N20" s="11">
        <f>+N19/P19</f>
        <v>0.47015475313190863</v>
      </c>
      <c r="O20" s="11">
        <f>+O19/P19</f>
        <v>0.27855563743551953</v>
      </c>
      <c r="P20" s="9"/>
      <c r="Q20" s="11">
        <f>+Q19/T19</f>
        <v>0.30163236337828248</v>
      </c>
      <c r="R20" s="11">
        <f>+R19/T19</f>
        <v>0.35628105039034774</v>
      </c>
      <c r="S20" s="11">
        <f>+S19/T19</f>
        <v>0.34208658623136978</v>
      </c>
      <c r="T20" s="9"/>
      <c r="V20" s="8"/>
      <c r="W20" s="11">
        <f>+W19/Z19</f>
        <v>0.28662873399715505</v>
      </c>
      <c r="X20" s="11">
        <f>+X19/Z19</f>
        <v>0.30014224751066854</v>
      </c>
      <c r="Y20" s="11">
        <f>+Y19/Z19</f>
        <v>0.41322901849217641</v>
      </c>
      <c r="Z20" s="9"/>
      <c r="AA20" s="11"/>
      <c r="AB20" s="11"/>
      <c r="AC20" s="11"/>
      <c r="AD20" s="9"/>
    </row>
    <row r="22" spans="2:30" x14ac:dyDescent="0.25">
      <c r="B22" s="3">
        <v>44068</v>
      </c>
      <c r="C22" s="46" t="s">
        <v>4</v>
      </c>
      <c r="D22" s="46"/>
      <c r="E22" s="46"/>
      <c r="F22" s="46"/>
      <c r="G22" s="46" t="s">
        <v>5</v>
      </c>
      <c r="H22" s="46"/>
      <c r="I22" s="46"/>
      <c r="J22" s="46"/>
      <c r="L22" s="3">
        <v>44076</v>
      </c>
      <c r="M22" s="46" t="s">
        <v>4</v>
      </c>
      <c r="N22" s="46"/>
      <c r="O22" s="46"/>
      <c r="P22" s="47"/>
      <c r="Q22" s="48"/>
      <c r="R22" s="49"/>
      <c r="S22" s="49"/>
      <c r="T22" s="49"/>
      <c r="V22" s="3">
        <v>44083</v>
      </c>
      <c r="W22" s="46" t="s">
        <v>4</v>
      </c>
      <c r="X22" s="46"/>
      <c r="Y22" s="46"/>
      <c r="Z22" s="46"/>
      <c r="AA22" s="49"/>
      <c r="AB22" s="49"/>
      <c r="AC22" s="49"/>
      <c r="AD22" s="49"/>
    </row>
    <row r="23" spans="2:30" x14ac:dyDescent="0.25">
      <c r="B23" s="4" t="s">
        <v>22</v>
      </c>
      <c r="C23" s="4" t="s">
        <v>0</v>
      </c>
      <c r="D23" s="4" t="s">
        <v>1</v>
      </c>
      <c r="E23" s="4" t="s">
        <v>2</v>
      </c>
      <c r="F23" s="4" t="s">
        <v>3</v>
      </c>
      <c r="G23" s="4" t="s">
        <v>0</v>
      </c>
      <c r="H23" s="4" t="s">
        <v>1</v>
      </c>
      <c r="I23" s="4" t="s">
        <v>2</v>
      </c>
      <c r="J23" s="4" t="s">
        <v>3</v>
      </c>
      <c r="L23" s="4" t="s">
        <v>20</v>
      </c>
      <c r="M23" s="4" t="s">
        <v>0</v>
      </c>
      <c r="N23" s="4" t="s">
        <v>1</v>
      </c>
      <c r="O23" s="4" t="s">
        <v>2</v>
      </c>
      <c r="P23" s="29" t="s">
        <v>3</v>
      </c>
      <c r="Q23" s="30"/>
      <c r="R23" s="9"/>
      <c r="S23" s="9"/>
      <c r="T23" s="9"/>
      <c r="V23" s="4" t="s">
        <v>20</v>
      </c>
      <c r="W23" s="4" t="s">
        <v>0</v>
      </c>
      <c r="X23" s="4" t="s">
        <v>1</v>
      </c>
      <c r="Y23" s="4" t="s">
        <v>2</v>
      </c>
      <c r="Z23" s="4" t="s">
        <v>3</v>
      </c>
      <c r="AA23" s="9"/>
      <c r="AB23" s="9"/>
      <c r="AC23" s="9"/>
      <c r="AD23" s="9"/>
    </row>
    <row r="24" spans="2:30" x14ac:dyDescent="0.25">
      <c r="B24" s="5">
        <v>0.5</v>
      </c>
      <c r="C24" s="1">
        <v>121</v>
      </c>
      <c r="D24" s="1">
        <v>188</v>
      </c>
      <c r="E24" s="1">
        <v>149</v>
      </c>
      <c r="F24" s="1">
        <f>C24+D24+E24</f>
        <v>458</v>
      </c>
      <c r="G24" s="1">
        <v>102</v>
      </c>
      <c r="H24" s="1">
        <v>140</v>
      </c>
      <c r="I24" s="1">
        <v>151</v>
      </c>
      <c r="J24" s="1">
        <f>G24+H24+I24</f>
        <v>393</v>
      </c>
      <c r="L24" s="5">
        <v>0.5</v>
      </c>
      <c r="M24" s="1">
        <v>88</v>
      </c>
      <c r="N24" s="1">
        <v>202</v>
      </c>
      <c r="O24" s="1">
        <v>166</v>
      </c>
      <c r="P24" s="30">
        <f>M24+N24+O24</f>
        <v>456</v>
      </c>
      <c r="Q24" s="30"/>
      <c r="R24" s="9"/>
      <c r="S24" s="9"/>
      <c r="T24" s="9"/>
      <c r="V24" s="5">
        <v>0.5</v>
      </c>
      <c r="W24" s="1">
        <v>24</v>
      </c>
      <c r="X24" s="1">
        <v>164</v>
      </c>
      <c r="Y24" s="1">
        <v>214</v>
      </c>
      <c r="Z24" s="1">
        <f>W24+X24+Y24</f>
        <v>402</v>
      </c>
      <c r="AA24" s="9"/>
      <c r="AB24" s="9"/>
      <c r="AC24" s="9"/>
      <c r="AD24" s="9"/>
    </row>
    <row r="25" spans="2:30" x14ac:dyDescent="0.25">
      <c r="B25" s="6">
        <v>0.52083333333333337</v>
      </c>
      <c r="C25" s="1">
        <v>118</v>
      </c>
      <c r="D25" s="1">
        <v>163</v>
      </c>
      <c r="E25" s="1">
        <v>144</v>
      </c>
      <c r="F25" s="1">
        <f t="shared" ref="F25:F28" si="17">C25+D25+E25</f>
        <v>425</v>
      </c>
      <c r="G25" s="1">
        <v>87</v>
      </c>
      <c r="H25" s="1">
        <v>118</v>
      </c>
      <c r="I25" s="1">
        <v>109</v>
      </c>
      <c r="J25" s="1">
        <f t="shared" ref="J25:J28" si="18">G25+H25+I25</f>
        <v>314</v>
      </c>
      <c r="L25" s="6">
        <v>0.52083333333333337</v>
      </c>
      <c r="M25" s="1">
        <v>61</v>
      </c>
      <c r="N25" s="1">
        <v>162</v>
      </c>
      <c r="O25" s="1">
        <v>163</v>
      </c>
      <c r="P25" s="30">
        <f t="shared" ref="P25:P28" si="19">M25+N25+O25</f>
        <v>386</v>
      </c>
      <c r="Q25" s="30"/>
      <c r="R25" s="9"/>
      <c r="S25" s="9"/>
      <c r="T25" s="9"/>
      <c r="V25" s="6">
        <v>0.52083333333333337</v>
      </c>
      <c r="W25" s="1">
        <v>14</v>
      </c>
      <c r="X25" s="1">
        <v>135</v>
      </c>
      <c r="Y25" s="1">
        <v>165</v>
      </c>
      <c r="Z25" s="1">
        <f t="shared" ref="Z25:Z28" si="20">W25+X25+Y25</f>
        <v>314</v>
      </c>
      <c r="AA25" s="9"/>
      <c r="AB25" s="9"/>
      <c r="AC25" s="9"/>
      <c r="AD25" s="9"/>
    </row>
    <row r="26" spans="2:30" x14ac:dyDescent="0.25">
      <c r="B26" s="6">
        <v>0.54166666666666663</v>
      </c>
      <c r="C26" s="1">
        <v>105</v>
      </c>
      <c r="D26" s="1">
        <v>161</v>
      </c>
      <c r="E26" s="1">
        <v>132</v>
      </c>
      <c r="F26" s="1">
        <f t="shared" si="17"/>
        <v>398</v>
      </c>
      <c r="G26" s="1">
        <v>116</v>
      </c>
      <c r="H26" s="1">
        <v>140</v>
      </c>
      <c r="I26" s="1">
        <v>142</v>
      </c>
      <c r="J26" s="1">
        <f t="shared" si="18"/>
        <v>398</v>
      </c>
      <c r="L26" s="6">
        <v>0.54166666666666663</v>
      </c>
      <c r="M26" s="1">
        <v>85</v>
      </c>
      <c r="N26" s="1">
        <v>174</v>
      </c>
      <c r="O26" s="1">
        <v>147</v>
      </c>
      <c r="P26" s="30">
        <f t="shared" si="19"/>
        <v>406</v>
      </c>
      <c r="Q26" s="30"/>
      <c r="R26" s="9"/>
      <c r="S26" s="9"/>
      <c r="T26" s="9"/>
      <c r="V26" s="6">
        <v>0.54166666666666663</v>
      </c>
      <c r="W26" s="1">
        <v>28</v>
      </c>
      <c r="X26" s="1">
        <v>124</v>
      </c>
      <c r="Y26" s="1">
        <v>168</v>
      </c>
      <c r="Z26" s="1">
        <f t="shared" si="20"/>
        <v>320</v>
      </c>
      <c r="AA26" s="9"/>
      <c r="AB26" s="9"/>
      <c r="AC26" s="9"/>
      <c r="AD26" s="9"/>
    </row>
    <row r="27" spans="2:30" x14ac:dyDescent="0.25">
      <c r="B27" s="6">
        <v>0.5625</v>
      </c>
      <c r="C27" s="1">
        <v>113</v>
      </c>
      <c r="D27" s="1">
        <v>162</v>
      </c>
      <c r="E27" s="1">
        <v>120</v>
      </c>
      <c r="F27" s="1">
        <f t="shared" si="17"/>
        <v>395</v>
      </c>
      <c r="G27" s="1">
        <v>133</v>
      </c>
      <c r="H27" s="1">
        <v>147</v>
      </c>
      <c r="I27" s="1">
        <v>113</v>
      </c>
      <c r="J27" s="1">
        <f t="shared" si="18"/>
        <v>393</v>
      </c>
      <c r="L27" s="6">
        <v>0.5625</v>
      </c>
      <c r="M27" s="1">
        <v>66</v>
      </c>
      <c r="N27" s="1">
        <v>147</v>
      </c>
      <c r="O27" s="1">
        <v>113</v>
      </c>
      <c r="P27" s="30">
        <f t="shared" si="19"/>
        <v>326</v>
      </c>
      <c r="Q27" s="30"/>
      <c r="R27" s="9"/>
      <c r="S27" s="9"/>
      <c r="T27" s="9"/>
      <c r="V27" s="6">
        <v>0.5625</v>
      </c>
      <c r="W27" s="1">
        <v>26</v>
      </c>
      <c r="X27" s="1">
        <v>146</v>
      </c>
      <c r="Y27" s="1">
        <v>147</v>
      </c>
      <c r="Z27" s="1">
        <f t="shared" si="20"/>
        <v>319</v>
      </c>
      <c r="AA27" s="9"/>
      <c r="AB27" s="9"/>
      <c r="AC27" s="9"/>
      <c r="AD27" s="9"/>
    </row>
    <row r="28" spans="2:30" x14ac:dyDescent="0.25">
      <c r="B28" s="7">
        <v>0.58333333333333337</v>
      </c>
      <c r="C28" s="2">
        <v>121</v>
      </c>
      <c r="D28" s="2">
        <v>166</v>
      </c>
      <c r="E28" s="2">
        <v>126</v>
      </c>
      <c r="F28" s="2">
        <f t="shared" si="17"/>
        <v>413</v>
      </c>
      <c r="G28" s="2">
        <v>125</v>
      </c>
      <c r="H28" s="2">
        <v>117</v>
      </c>
      <c r="I28" s="2">
        <v>121</v>
      </c>
      <c r="J28" s="2">
        <f t="shared" si="18"/>
        <v>363</v>
      </c>
      <c r="L28" s="7">
        <v>0.58333333333333337</v>
      </c>
      <c r="M28" s="2">
        <v>66</v>
      </c>
      <c r="N28" s="2">
        <v>137</v>
      </c>
      <c r="O28" s="2">
        <v>121</v>
      </c>
      <c r="P28" s="31">
        <f t="shared" si="19"/>
        <v>324</v>
      </c>
      <c r="Q28" s="30"/>
      <c r="R28" s="9"/>
      <c r="S28" s="9"/>
      <c r="T28" s="9"/>
      <c r="V28" s="7">
        <v>0.58333333333333337</v>
      </c>
      <c r="W28" s="2">
        <v>40</v>
      </c>
      <c r="X28" s="2">
        <v>118</v>
      </c>
      <c r="Y28" s="2">
        <v>157</v>
      </c>
      <c r="Z28" s="2">
        <f t="shared" si="20"/>
        <v>315</v>
      </c>
      <c r="AA28" s="9"/>
      <c r="AB28" s="9"/>
      <c r="AC28" s="9"/>
      <c r="AD28" s="9"/>
    </row>
    <row r="29" spans="2:30" x14ac:dyDescent="0.25">
      <c r="B29" s="8"/>
      <c r="C29" s="9">
        <f t="shared" ref="C29:J29" si="21">SUM(C24:C28)</f>
        <v>578</v>
      </c>
      <c r="D29" s="9">
        <f t="shared" si="21"/>
        <v>840</v>
      </c>
      <c r="E29" s="9">
        <f t="shared" si="21"/>
        <v>671</v>
      </c>
      <c r="F29" s="10">
        <f t="shared" si="21"/>
        <v>2089</v>
      </c>
      <c r="G29" s="9">
        <f t="shared" si="21"/>
        <v>563</v>
      </c>
      <c r="H29" s="9">
        <f t="shared" si="21"/>
        <v>662</v>
      </c>
      <c r="I29" s="9">
        <f t="shared" si="21"/>
        <v>636</v>
      </c>
      <c r="J29" s="10">
        <f t="shared" si="21"/>
        <v>1861</v>
      </c>
      <c r="L29" s="8"/>
      <c r="M29" s="9">
        <f t="shared" ref="M29:P29" si="22">SUM(M24:M28)</f>
        <v>366</v>
      </c>
      <c r="N29" s="9">
        <f t="shared" si="22"/>
        <v>822</v>
      </c>
      <c r="O29" s="9">
        <f t="shared" si="22"/>
        <v>710</v>
      </c>
      <c r="P29" s="10">
        <f t="shared" si="22"/>
        <v>1898</v>
      </c>
      <c r="Q29" s="9"/>
      <c r="R29" s="9"/>
      <c r="S29" s="9"/>
      <c r="T29" s="10"/>
      <c r="V29" s="8"/>
      <c r="W29" s="9">
        <f t="shared" ref="W29:Z29" si="23">SUM(W24:W28)</f>
        <v>132</v>
      </c>
      <c r="X29" s="9">
        <f t="shared" si="23"/>
        <v>687</v>
      </c>
      <c r="Y29" s="9">
        <f t="shared" si="23"/>
        <v>851</v>
      </c>
      <c r="Z29" s="10">
        <f t="shared" si="23"/>
        <v>1670</v>
      </c>
      <c r="AA29" s="9"/>
      <c r="AB29" s="9"/>
      <c r="AC29" s="9"/>
      <c r="AD29" s="10"/>
    </row>
    <row r="30" spans="2:30" x14ac:dyDescent="0.25">
      <c r="B30" s="8"/>
      <c r="C30" s="11">
        <f>+C29/F29</f>
        <v>0.27668741024413596</v>
      </c>
      <c r="D30" s="11">
        <f>+D29/F29</f>
        <v>0.40210627094303497</v>
      </c>
      <c r="E30" s="11">
        <f>+E29/F29</f>
        <v>0.32120631881282913</v>
      </c>
      <c r="F30" s="9"/>
      <c r="G30" s="11">
        <f>+G29/J29</f>
        <v>0.30252552391187532</v>
      </c>
      <c r="H30" s="11">
        <f>+H29/J29</f>
        <v>0.35572272971520685</v>
      </c>
      <c r="I30" s="11">
        <f>+I29/J29</f>
        <v>0.34175174637291778</v>
      </c>
      <c r="J30" s="9"/>
      <c r="L30" s="8"/>
      <c r="M30" s="11">
        <f>+M29/P29</f>
        <v>0.1928345626975764</v>
      </c>
      <c r="N30" s="11">
        <f>+N29/P29</f>
        <v>0.43308746048472074</v>
      </c>
      <c r="O30" s="11">
        <f>+O29/P29</f>
        <v>0.37407797681770283</v>
      </c>
      <c r="P30" s="9"/>
      <c r="Q30" s="11"/>
      <c r="R30" s="11"/>
      <c r="S30" s="11"/>
      <c r="T30" s="9"/>
      <c r="V30" s="8"/>
      <c r="W30" s="11">
        <f>+W29/Z29</f>
        <v>7.9041916167664678E-2</v>
      </c>
      <c r="X30" s="11">
        <f>+X29/Z29</f>
        <v>0.41137724550898203</v>
      </c>
      <c r="Y30" s="11">
        <f>+Y29/Z29</f>
        <v>0.50958083832335332</v>
      </c>
      <c r="Z30" s="9"/>
      <c r="AA30" s="11"/>
      <c r="AB30" s="11"/>
      <c r="AC30" s="11"/>
      <c r="AD30" s="9"/>
    </row>
    <row r="32" spans="2:30" x14ac:dyDescent="0.25">
      <c r="B32" s="3">
        <v>44117</v>
      </c>
      <c r="C32" s="46" t="s">
        <v>4</v>
      </c>
      <c r="D32" s="46"/>
      <c r="E32" s="46"/>
      <c r="F32" s="46"/>
      <c r="L32" s="3">
        <v>44152</v>
      </c>
      <c r="M32" s="46" t="s">
        <v>4</v>
      </c>
      <c r="N32" s="46"/>
      <c r="O32" s="46"/>
      <c r="P32" s="46"/>
      <c r="R32" s="3">
        <v>44180</v>
      </c>
      <c r="S32" s="46" t="s">
        <v>4</v>
      </c>
      <c r="T32" s="46"/>
      <c r="U32" s="46"/>
      <c r="V32" s="46"/>
      <c r="X32" s="3">
        <v>44215</v>
      </c>
      <c r="Y32" s="46" t="s">
        <v>4</v>
      </c>
      <c r="Z32" s="46"/>
      <c r="AA32" s="46"/>
      <c r="AB32" s="46"/>
    </row>
    <row r="33" spans="2:28" x14ac:dyDescent="0.25">
      <c r="B33" s="4" t="s">
        <v>20</v>
      </c>
      <c r="C33" s="4" t="s">
        <v>0</v>
      </c>
      <c r="D33" s="4" t="s">
        <v>1</v>
      </c>
      <c r="E33" s="4" t="s">
        <v>2</v>
      </c>
      <c r="F33" s="4" t="s">
        <v>3</v>
      </c>
      <c r="L33" s="4" t="s">
        <v>43</v>
      </c>
      <c r="M33" s="4" t="s">
        <v>0</v>
      </c>
      <c r="N33" s="4" t="s">
        <v>1</v>
      </c>
      <c r="O33" s="4" t="s">
        <v>2</v>
      </c>
      <c r="P33" s="4" t="s">
        <v>3</v>
      </c>
      <c r="R33" s="4" t="s">
        <v>43</v>
      </c>
      <c r="S33" s="4" t="s">
        <v>0</v>
      </c>
      <c r="T33" s="4" t="s">
        <v>1</v>
      </c>
      <c r="U33" s="4" t="s">
        <v>2</v>
      </c>
      <c r="V33" s="4" t="s">
        <v>3</v>
      </c>
      <c r="X33" s="4" t="s">
        <v>22</v>
      </c>
      <c r="Y33" s="4" t="s">
        <v>0</v>
      </c>
      <c r="Z33" s="4" t="s">
        <v>1</v>
      </c>
      <c r="AA33" s="4" t="s">
        <v>2</v>
      </c>
      <c r="AB33" s="4" t="s">
        <v>3</v>
      </c>
    </row>
    <row r="34" spans="2:28" x14ac:dyDescent="0.25">
      <c r="B34" s="5">
        <v>0.5</v>
      </c>
      <c r="C34" s="1">
        <v>33</v>
      </c>
      <c r="D34" s="1">
        <v>101</v>
      </c>
      <c r="E34" s="1">
        <v>206</v>
      </c>
      <c r="F34" s="1">
        <f>C34+D34+E34</f>
        <v>340</v>
      </c>
      <c r="L34" s="5">
        <v>0.5</v>
      </c>
      <c r="M34" s="1">
        <v>28</v>
      </c>
      <c r="N34" s="1">
        <v>46</v>
      </c>
      <c r="O34" s="1">
        <v>67</v>
      </c>
      <c r="P34" s="1">
        <f>M34+N34+O34</f>
        <v>141</v>
      </c>
      <c r="R34" s="5">
        <v>0.5</v>
      </c>
      <c r="S34" s="1">
        <v>62</v>
      </c>
      <c r="T34" s="1">
        <v>103</v>
      </c>
      <c r="U34" s="1">
        <v>157</v>
      </c>
      <c r="V34" s="1">
        <f>S34+T34+U34</f>
        <v>322</v>
      </c>
      <c r="X34" s="5">
        <v>0.5</v>
      </c>
      <c r="Y34" s="1">
        <v>21</v>
      </c>
      <c r="Z34" s="1">
        <v>42</v>
      </c>
      <c r="AA34" s="1">
        <v>44</v>
      </c>
      <c r="AB34" s="1">
        <f>Y34+Z34+AA34</f>
        <v>107</v>
      </c>
    </row>
    <row r="35" spans="2:28" x14ac:dyDescent="0.25">
      <c r="B35" s="6">
        <v>0.52083333333333337</v>
      </c>
      <c r="C35" s="1">
        <v>17</v>
      </c>
      <c r="D35" s="1">
        <v>77</v>
      </c>
      <c r="E35" s="1">
        <v>168</v>
      </c>
      <c r="F35" s="1">
        <f t="shared" ref="F35:F38" si="24">C35+D35+E35</f>
        <v>262</v>
      </c>
      <c r="L35" s="6">
        <v>0.52083333333333337</v>
      </c>
      <c r="M35" s="1">
        <v>26</v>
      </c>
      <c r="N35" s="1">
        <v>70</v>
      </c>
      <c r="O35" s="1">
        <v>49</v>
      </c>
      <c r="P35" s="1">
        <f t="shared" ref="P35:P38" si="25">M35+N35+O35</f>
        <v>145</v>
      </c>
      <c r="R35" s="6">
        <v>0.52083333333333337</v>
      </c>
      <c r="S35" s="1">
        <v>70</v>
      </c>
      <c r="T35" s="1">
        <v>118</v>
      </c>
      <c r="U35" s="1">
        <v>164</v>
      </c>
      <c r="V35" s="1">
        <f t="shared" ref="V35:V38" si="26">S35+T35+U35</f>
        <v>352</v>
      </c>
      <c r="X35" s="6">
        <v>0.52083333333333337</v>
      </c>
      <c r="Y35" s="1">
        <v>33</v>
      </c>
      <c r="Z35" s="1">
        <v>56</v>
      </c>
      <c r="AA35" s="1">
        <v>33</v>
      </c>
      <c r="AB35" s="1">
        <f t="shared" ref="AB35:AB38" si="27">Y35+Z35+AA35</f>
        <v>122</v>
      </c>
    </row>
    <row r="36" spans="2:28" x14ac:dyDescent="0.25">
      <c r="B36" s="6">
        <v>0.54166666666666663</v>
      </c>
      <c r="C36" s="1">
        <v>22</v>
      </c>
      <c r="D36" s="1">
        <v>117</v>
      </c>
      <c r="E36" s="1">
        <v>152</v>
      </c>
      <c r="F36" s="1">
        <f t="shared" si="24"/>
        <v>291</v>
      </c>
      <c r="L36" s="6">
        <v>0.54166666666666663</v>
      </c>
      <c r="M36" s="1">
        <v>22</v>
      </c>
      <c r="N36" s="1">
        <v>70</v>
      </c>
      <c r="O36" s="1">
        <v>39</v>
      </c>
      <c r="P36" s="1">
        <f t="shared" si="25"/>
        <v>131</v>
      </c>
      <c r="R36" s="6">
        <v>0.54166666666666663</v>
      </c>
      <c r="S36" s="1">
        <v>62</v>
      </c>
      <c r="T36" s="1">
        <v>131</v>
      </c>
      <c r="U36" s="1">
        <v>87</v>
      </c>
      <c r="V36" s="1">
        <f t="shared" si="26"/>
        <v>280</v>
      </c>
      <c r="X36" s="6">
        <v>0.54166666666666663</v>
      </c>
      <c r="Y36" s="1">
        <v>27</v>
      </c>
      <c r="Z36" s="1">
        <v>52</v>
      </c>
      <c r="AA36" s="1">
        <v>27</v>
      </c>
      <c r="AB36" s="1">
        <f t="shared" si="27"/>
        <v>106</v>
      </c>
    </row>
    <row r="37" spans="2:28" x14ac:dyDescent="0.25">
      <c r="B37" s="6">
        <v>0.5625</v>
      </c>
      <c r="C37" s="1">
        <v>21</v>
      </c>
      <c r="D37" s="1">
        <v>93</v>
      </c>
      <c r="E37" s="1">
        <v>156</v>
      </c>
      <c r="F37" s="1">
        <f t="shared" si="24"/>
        <v>270</v>
      </c>
      <c r="L37" s="6">
        <v>0.5625</v>
      </c>
      <c r="M37" s="1">
        <v>10</v>
      </c>
      <c r="N37" s="1">
        <v>55</v>
      </c>
      <c r="O37" s="1">
        <v>63</v>
      </c>
      <c r="P37" s="1">
        <f t="shared" si="25"/>
        <v>128</v>
      </c>
      <c r="R37" s="6">
        <v>0.5625</v>
      </c>
      <c r="S37" s="1">
        <v>67</v>
      </c>
      <c r="T37" s="1">
        <v>123</v>
      </c>
      <c r="U37" s="1">
        <v>117</v>
      </c>
      <c r="V37" s="1">
        <f t="shared" si="26"/>
        <v>307</v>
      </c>
      <c r="X37" s="6">
        <v>0.5625</v>
      </c>
      <c r="Y37" s="1">
        <v>9</v>
      </c>
      <c r="Z37" s="1">
        <v>51</v>
      </c>
      <c r="AA37" s="1">
        <v>22</v>
      </c>
      <c r="AB37" s="1">
        <f t="shared" si="27"/>
        <v>82</v>
      </c>
    </row>
    <row r="38" spans="2:28" x14ac:dyDescent="0.25">
      <c r="B38" s="7">
        <v>0.58333333333333337</v>
      </c>
      <c r="C38" s="2">
        <v>10</v>
      </c>
      <c r="D38" s="2">
        <v>125</v>
      </c>
      <c r="E38" s="2">
        <v>102</v>
      </c>
      <c r="F38" s="2">
        <f t="shared" si="24"/>
        <v>237</v>
      </c>
      <c r="L38" s="7">
        <v>0.58333333333333337</v>
      </c>
      <c r="M38" s="2">
        <v>12</v>
      </c>
      <c r="N38" s="2">
        <v>43</v>
      </c>
      <c r="O38" s="2">
        <v>48</v>
      </c>
      <c r="P38" s="2">
        <f t="shared" si="25"/>
        <v>103</v>
      </c>
      <c r="R38" s="7">
        <v>0.58333333333333337</v>
      </c>
      <c r="S38" s="2">
        <v>37</v>
      </c>
      <c r="T38" s="2">
        <v>83</v>
      </c>
      <c r="U38" s="2">
        <v>109</v>
      </c>
      <c r="V38" s="2">
        <f t="shared" si="26"/>
        <v>229</v>
      </c>
      <c r="X38" s="7">
        <v>0.58333333333333337</v>
      </c>
      <c r="Y38" s="2">
        <v>9</v>
      </c>
      <c r="Z38" s="2">
        <v>46</v>
      </c>
      <c r="AA38" s="2">
        <v>27</v>
      </c>
      <c r="AB38" s="2">
        <f t="shared" si="27"/>
        <v>82</v>
      </c>
    </row>
    <row r="39" spans="2:28" x14ac:dyDescent="0.25">
      <c r="B39" s="8"/>
      <c r="C39" s="9">
        <f t="shared" ref="C39:F39" si="28">SUM(C34:C38)</f>
        <v>103</v>
      </c>
      <c r="D39" s="9">
        <f t="shared" si="28"/>
        <v>513</v>
      </c>
      <c r="E39" s="9">
        <f t="shared" si="28"/>
        <v>784</v>
      </c>
      <c r="F39" s="10">
        <f t="shared" si="28"/>
        <v>1400</v>
      </c>
      <c r="L39" s="8" t="s">
        <v>46</v>
      </c>
      <c r="M39" s="9">
        <f t="shared" ref="M39:P39" si="29">SUM(M34:M38)</f>
        <v>98</v>
      </c>
      <c r="N39" s="9">
        <f t="shared" si="29"/>
        <v>284</v>
      </c>
      <c r="O39" s="9">
        <f t="shared" si="29"/>
        <v>266</v>
      </c>
      <c r="P39" s="10">
        <f t="shared" si="29"/>
        <v>648</v>
      </c>
      <c r="R39" s="8"/>
      <c r="S39" s="9">
        <f t="shared" ref="S39:V39" si="30">SUM(S34:S38)</f>
        <v>298</v>
      </c>
      <c r="T39" s="9">
        <f t="shared" si="30"/>
        <v>558</v>
      </c>
      <c r="U39" s="9">
        <f t="shared" si="30"/>
        <v>634</v>
      </c>
      <c r="V39" s="10">
        <f t="shared" si="30"/>
        <v>1490</v>
      </c>
      <c r="X39" s="8" t="s">
        <v>46</v>
      </c>
      <c r="Y39" s="9">
        <f t="shared" ref="Y39:AB39" si="31">SUM(Y34:Y38)</f>
        <v>99</v>
      </c>
      <c r="Z39" s="9">
        <f t="shared" si="31"/>
        <v>247</v>
      </c>
      <c r="AA39" s="9">
        <f t="shared" si="31"/>
        <v>153</v>
      </c>
      <c r="AB39" s="10">
        <f t="shared" si="31"/>
        <v>499</v>
      </c>
    </row>
    <row r="40" spans="2:28" x14ac:dyDescent="0.25">
      <c r="B40" s="8"/>
      <c r="C40" s="11">
        <f>+C39/F39</f>
        <v>7.3571428571428565E-2</v>
      </c>
      <c r="D40" s="11">
        <f>+D39/F39</f>
        <v>0.36642857142857144</v>
      </c>
      <c r="E40" s="11">
        <f>+E39/F39</f>
        <v>0.56000000000000005</v>
      </c>
      <c r="F40" s="9"/>
      <c r="L40" s="8"/>
      <c r="M40" s="11">
        <f>+M39/P39</f>
        <v>0.15123456790123457</v>
      </c>
      <c r="N40" s="11">
        <f>+N39/P39</f>
        <v>0.43827160493827161</v>
      </c>
      <c r="O40" s="11">
        <f>+O39/P39</f>
        <v>0.41049382716049382</v>
      </c>
      <c r="P40" s="9"/>
      <c r="R40" s="8"/>
      <c r="S40" s="11">
        <f>+S39/V39</f>
        <v>0.2</v>
      </c>
      <c r="T40" s="11">
        <f>+T39/V39</f>
        <v>0.37449664429530199</v>
      </c>
      <c r="U40" s="11">
        <f>+U39/V39</f>
        <v>0.42550335570469799</v>
      </c>
      <c r="V40" s="9"/>
      <c r="X40" s="8"/>
      <c r="Y40" s="11">
        <f>+Y39/AB39</f>
        <v>0.19839679358717435</v>
      </c>
      <c r="Z40" s="11">
        <f>+Z39/AB39</f>
        <v>0.49498997995991983</v>
      </c>
      <c r="AA40" s="11">
        <f>+AA39/AB39</f>
        <v>0.30661322645290578</v>
      </c>
      <c r="AB40" s="9"/>
    </row>
    <row r="42" spans="2:28" x14ac:dyDescent="0.25">
      <c r="L42" s="3">
        <v>44243</v>
      </c>
      <c r="M42" s="46" t="s">
        <v>4</v>
      </c>
      <c r="N42" s="46"/>
      <c r="O42" s="46"/>
      <c r="P42" s="46"/>
      <c r="R42" s="3">
        <v>44264</v>
      </c>
      <c r="S42" s="46" t="s">
        <v>4</v>
      </c>
      <c r="T42" s="46"/>
      <c r="U42" s="46"/>
      <c r="V42" s="46"/>
      <c r="X42" s="3">
        <v>44301</v>
      </c>
      <c r="Y42" s="46" t="s">
        <v>4</v>
      </c>
      <c r="Z42" s="46"/>
      <c r="AA42" s="46"/>
      <c r="AB42" s="46"/>
    </row>
    <row r="43" spans="2:28" x14ac:dyDescent="0.25">
      <c r="L43" s="4" t="s">
        <v>44</v>
      </c>
      <c r="M43" s="4" t="s">
        <v>0</v>
      </c>
      <c r="N43" s="4" t="s">
        <v>1</v>
      </c>
      <c r="O43" s="4" t="s">
        <v>2</v>
      </c>
      <c r="P43" s="4" t="s">
        <v>3</v>
      </c>
      <c r="R43" s="4" t="s">
        <v>47</v>
      </c>
      <c r="S43" s="4" t="s">
        <v>0</v>
      </c>
      <c r="T43" s="4" t="s">
        <v>1</v>
      </c>
      <c r="U43" s="4" t="s">
        <v>2</v>
      </c>
      <c r="V43" s="4" t="s">
        <v>3</v>
      </c>
      <c r="X43" s="4" t="s">
        <v>47</v>
      </c>
      <c r="Y43" s="4" t="s">
        <v>0</v>
      </c>
      <c r="Z43" s="4" t="s">
        <v>1</v>
      </c>
      <c r="AA43" s="4" t="s">
        <v>2</v>
      </c>
      <c r="AB43" s="4" t="s">
        <v>3</v>
      </c>
    </row>
    <row r="44" spans="2:28" x14ac:dyDescent="0.25">
      <c r="L44" s="5">
        <v>0.5</v>
      </c>
      <c r="M44" s="1">
        <v>41</v>
      </c>
      <c r="N44" s="1">
        <v>92</v>
      </c>
      <c r="O44" s="1">
        <v>47</v>
      </c>
      <c r="P44" s="1">
        <f>M44+N44+O44</f>
        <v>180</v>
      </c>
      <c r="R44" s="5">
        <v>0.5</v>
      </c>
      <c r="S44" s="1">
        <v>29</v>
      </c>
      <c r="T44" s="1">
        <v>72</v>
      </c>
      <c r="U44" s="1">
        <v>73</v>
      </c>
      <c r="V44" s="1">
        <f t="shared" ref="V44:V48" si="32">S44+T44+U44</f>
        <v>174</v>
      </c>
      <c r="X44" s="5">
        <v>0.5</v>
      </c>
      <c r="Y44" s="1">
        <v>114</v>
      </c>
      <c r="Z44" s="1">
        <v>121</v>
      </c>
      <c r="AA44" s="1">
        <v>188</v>
      </c>
      <c r="AB44" s="1">
        <f t="shared" ref="AB44:AB48" si="33">Y44+Z44+AA44</f>
        <v>423</v>
      </c>
    </row>
    <row r="45" spans="2:28" x14ac:dyDescent="0.25">
      <c r="L45" s="6">
        <v>0.52083333333333337</v>
      </c>
      <c r="M45" s="1">
        <v>56</v>
      </c>
      <c r="N45" s="1">
        <v>81</v>
      </c>
      <c r="O45" s="1">
        <v>49</v>
      </c>
      <c r="P45" s="1">
        <f t="shared" ref="P45:P48" si="34">M45+N45+O45</f>
        <v>186</v>
      </c>
      <c r="R45" s="6">
        <v>0.52083333333333337</v>
      </c>
      <c r="S45" s="1">
        <v>40</v>
      </c>
      <c r="T45" s="1">
        <v>72</v>
      </c>
      <c r="U45" s="1">
        <v>74</v>
      </c>
      <c r="V45" s="1">
        <f t="shared" si="32"/>
        <v>186</v>
      </c>
      <c r="X45" s="6">
        <v>0.52083333333333337</v>
      </c>
      <c r="Y45" s="1">
        <v>108</v>
      </c>
      <c r="Z45" s="1">
        <v>121</v>
      </c>
      <c r="AA45" s="1">
        <v>118</v>
      </c>
      <c r="AB45" s="1">
        <f t="shared" si="33"/>
        <v>347</v>
      </c>
    </row>
    <row r="46" spans="2:28" x14ac:dyDescent="0.25">
      <c r="L46" s="6">
        <v>0.54166666666666663</v>
      </c>
      <c r="M46" s="1">
        <v>28</v>
      </c>
      <c r="N46" s="1">
        <v>59</v>
      </c>
      <c r="O46" s="1">
        <v>42</v>
      </c>
      <c r="P46" s="1">
        <f t="shared" si="34"/>
        <v>129</v>
      </c>
      <c r="R46" s="6">
        <v>0.54166666666666663</v>
      </c>
      <c r="S46" s="1">
        <v>30</v>
      </c>
      <c r="T46" s="1">
        <v>85</v>
      </c>
      <c r="U46" s="1">
        <v>53</v>
      </c>
      <c r="V46" s="1">
        <f t="shared" si="32"/>
        <v>168</v>
      </c>
      <c r="X46" s="6">
        <v>0.54166666666666663</v>
      </c>
      <c r="Y46" s="1">
        <v>68</v>
      </c>
      <c r="Z46" s="1">
        <v>139</v>
      </c>
      <c r="AA46" s="1">
        <v>81</v>
      </c>
      <c r="AB46" s="1">
        <f t="shared" si="33"/>
        <v>288</v>
      </c>
    </row>
    <row r="47" spans="2:28" x14ac:dyDescent="0.25">
      <c r="L47" s="6">
        <v>0.5625</v>
      </c>
      <c r="M47" s="1">
        <v>15</v>
      </c>
      <c r="N47" s="1">
        <v>65</v>
      </c>
      <c r="O47" s="1">
        <v>40</v>
      </c>
      <c r="P47" s="1">
        <f t="shared" si="34"/>
        <v>120</v>
      </c>
      <c r="R47" s="6">
        <v>0.5625</v>
      </c>
      <c r="S47" s="1">
        <v>17</v>
      </c>
      <c r="T47" s="1">
        <v>90</v>
      </c>
      <c r="U47" s="1">
        <v>43</v>
      </c>
      <c r="V47" s="1">
        <f t="shared" si="32"/>
        <v>150</v>
      </c>
      <c r="X47" s="6">
        <v>0.5625</v>
      </c>
      <c r="Y47" s="1">
        <v>63</v>
      </c>
      <c r="Z47" s="1">
        <v>86</v>
      </c>
      <c r="AA47" s="1">
        <v>108</v>
      </c>
      <c r="AB47" s="1">
        <f t="shared" si="33"/>
        <v>257</v>
      </c>
    </row>
    <row r="48" spans="2:28" x14ac:dyDescent="0.25">
      <c r="L48" s="7">
        <v>0.58333333333333337</v>
      </c>
      <c r="M48" s="2">
        <v>12</v>
      </c>
      <c r="N48" s="2">
        <v>38</v>
      </c>
      <c r="O48" s="2">
        <v>33</v>
      </c>
      <c r="P48" s="2">
        <f t="shared" si="34"/>
        <v>83</v>
      </c>
      <c r="R48" s="7">
        <v>0.58333333333333337</v>
      </c>
      <c r="S48" s="2">
        <v>15</v>
      </c>
      <c r="T48" s="2">
        <v>55</v>
      </c>
      <c r="U48" s="2">
        <v>46</v>
      </c>
      <c r="V48" s="1">
        <f t="shared" si="32"/>
        <v>116</v>
      </c>
      <c r="X48" s="7">
        <v>0.58333333333333337</v>
      </c>
      <c r="Y48" s="2">
        <v>67</v>
      </c>
      <c r="Z48" s="2">
        <v>97</v>
      </c>
      <c r="AA48" s="2">
        <v>120</v>
      </c>
      <c r="AB48" s="1">
        <f t="shared" si="33"/>
        <v>284</v>
      </c>
    </row>
    <row r="49" spans="12:29" x14ac:dyDescent="0.25">
      <c r="L49" s="8" t="s">
        <v>45</v>
      </c>
      <c r="M49" s="9">
        <f t="shared" ref="M49:P49" si="35">SUM(M44:M48)</f>
        <v>152</v>
      </c>
      <c r="N49" s="9">
        <f t="shared" si="35"/>
        <v>335</v>
      </c>
      <c r="O49" s="9">
        <f t="shared" si="35"/>
        <v>211</v>
      </c>
      <c r="P49" s="10">
        <f t="shared" si="35"/>
        <v>698</v>
      </c>
      <c r="R49" s="8" t="s">
        <v>46</v>
      </c>
      <c r="S49" s="9">
        <f t="shared" ref="S49:V49" si="36">SUM(S44:S48)</f>
        <v>131</v>
      </c>
      <c r="T49" s="9">
        <f t="shared" si="36"/>
        <v>374</v>
      </c>
      <c r="U49" s="9">
        <f t="shared" si="36"/>
        <v>289</v>
      </c>
      <c r="V49" s="10">
        <f t="shared" si="36"/>
        <v>794</v>
      </c>
      <c r="X49" s="8" t="s">
        <v>48</v>
      </c>
      <c r="Y49" s="9">
        <f t="shared" ref="Y49:AB49" si="37">SUM(Y44:Y48)</f>
        <v>420</v>
      </c>
      <c r="Z49" s="9">
        <f t="shared" si="37"/>
        <v>564</v>
      </c>
      <c r="AA49" s="9">
        <f t="shared" si="37"/>
        <v>615</v>
      </c>
      <c r="AB49" s="10">
        <f t="shared" si="37"/>
        <v>1599</v>
      </c>
    </row>
    <row r="50" spans="12:29" x14ac:dyDescent="0.25">
      <c r="L50" s="8" t="s">
        <v>46</v>
      </c>
      <c r="M50" s="11">
        <f>+M49/P49</f>
        <v>0.2177650429799427</v>
      </c>
      <c r="N50" s="11">
        <f>+N49/P49</f>
        <v>0.4799426934097421</v>
      </c>
      <c r="O50" s="11">
        <f>+O49/P49</f>
        <v>0.30229226361031519</v>
      </c>
      <c r="P50" s="9"/>
      <c r="S50" s="11">
        <f>+S49/V49</f>
        <v>0.16498740554156172</v>
      </c>
      <c r="T50" s="11">
        <f>+T49/V49</f>
        <v>0.47103274559193953</v>
      </c>
      <c r="U50" s="11">
        <f>+U49/V49</f>
        <v>0.36397984886649876</v>
      </c>
      <c r="X50" t="s">
        <v>49</v>
      </c>
      <c r="Y50" s="11">
        <f>+Y49/AB49</f>
        <v>0.26266416510318952</v>
      </c>
      <c r="Z50" s="11">
        <f>+Z49/AB49</f>
        <v>0.3527204502814259</v>
      </c>
      <c r="AA50" s="11">
        <f>+AA49/AB49</f>
        <v>0.38461538461538464</v>
      </c>
    </row>
    <row r="52" spans="12:29" x14ac:dyDescent="0.25">
      <c r="L52" s="3">
        <v>44334</v>
      </c>
      <c r="M52" s="46" t="s">
        <v>4</v>
      </c>
      <c r="N52" s="46"/>
      <c r="O52" s="46"/>
      <c r="P52" s="46"/>
      <c r="R52" s="3">
        <v>44370</v>
      </c>
      <c r="S52" s="46" t="s">
        <v>4</v>
      </c>
      <c r="T52" s="46"/>
      <c r="U52" s="46"/>
      <c r="V52" s="46"/>
      <c r="X52" s="3">
        <v>44397</v>
      </c>
      <c r="Y52" s="46" t="s">
        <v>4</v>
      </c>
      <c r="Z52" s="46"/>
      <c r="AA52" s="46"/>
      <c r="AB52" s="46"/>
    </row>
    <row r="53" spans="12:29" x14ac:dyDescent="0.25">
      <c r="L53" s="4" t="s">
        <v>50</v>
      </c>
      <c r="M53" s="28" t="s">
        <v>0</v>
      </c>
      <c r="N53" s="28" t="s">
        <v>1</v>
      </c>
      <c r="O53" s="28" t="s">
        <v>2</v>
      </c>
      <c r="P53" s="4" t="s">
        <v>3</v>
      </c>
      <c r="R53" s="4" t="s">
        <v>51</v>
      </c>
      <c r="S53" s="32" t="s">
        <v>0</v>
      </c>
      <c r="T53" s="32" t="s">
        <v>1</v>
      </c>
      <c r="U53" s="32" t="s">
        <v>2</v>
      </c>
      <c r="V53" s="4" t="s">
        <v>3</v>
      </c>
      <c r="X53" s="4" t="s">
        <v>52</v>
      </c>
      <c r="Y53" s="33" t="s">
        <v>0</v>
      </c>
      <c r="Z53" s="33" t="s">
        <v>1</v>
      </c>
      <c r="AA53" s="33" t="s">
        <v>2</v>
      </c>
      <c r="AB53" s="4" t="s">
        <v>3</v>
      </c>
      <c r="AC53" s="35"/>
    </row>
    <row r="54" spans="12:29" x14ac:dyDescent="0.25">
      <c r="L54" s="5">
        <v>0.5</v>
      </c>
      <c r="M54" s="1">
        <v>14</v>
      </c>
      <c r="N54" s="1">
        <v>75</v>
      </c>
      <c r="O54" s="1">
        <v>145</v>
      </c>
      <c r="P54" s="1">
        <f t="shared" ref="P54:P58" si="38">M54+N54+O54</f>
        <v>234</v>
      </c>
      <c r="R54" s="5">
        <v>0.5</v>
      </c>
      <c r="S54" s="1">
        <v>54</v>
      </c>
      <c r="T54" s="1">
        <v>115</v>
      </c>
      <c r="U54" s="1">
        <v>176</v>
      </c>
      <c r="V54" s="1">
        <f t="shared" ref="V54:V58" si="39">S54+T54+U54</f>
        <v>345</v>
      </c>
      <c r="X54" s="5">
        <v>0.5</v>
      </c>
      <c r="Y54" s="1">
        <v>37</v>
      </c>
      <c r="Z54" s="1">
        <v>85</v>
      </c>
      <c r="AA54" s="1">
        <v>140</v>
      </c>
      <c r="AB54" s="1">
        <f t="shared" ref="AB54:AB58" si="40">Y54+Z54+AA54</f>
        <v>262</v>
      </c>
    </row>
    <row r="55" spans="12:29" x14ac:dyDescent="0.25">
      <c r="L55" s="6">
        <v>0.52083333333333337</v>
      </c>
      <c r="M55" s="1">
        <v>16</v>
      </c>
      <c r="N55" s="1">
        <v>98</v>
      </c>
      <c r="O55" s="1">
        <v>135</v>
      </c>
      <c r="P55" s="1">
        <f t="shared" si="38"/>
        <v>249</v>
      </c>
      <c r="R55" s="6">
        <v>0.52083333333333337</v>
      </c>
      <c r="S55" s="1">
        <v>52</v>
      </c>
      <c r="T55" s="1">
        <v>136</v>
      </c>
      <c r="U55" s="1">
        <v>181</v>
      </c>
      <c r="V55" s="1">
        <f t="shared" si="39"/>
        <v>369</v>
      </c>
      <c r="X55" s="6">
        <v>0.52083333333333337</v>
      </c>
      <c r="Y55" s="1">
        <v>42</v>
      </c>
      <c r="Z55" s="1">
        <v>111</v>
      </c>
      <c r="AA55" s="1">
        <v>112</v>
      </c>
      <c r="AB55" s="1">
        <f t="shared" si="40"/>
        <v>265</v>
      </c>
    </row>
    <row r="56" spans="12:29" x14ac:dyDescent="0.25">
      <c r="L56" s="6">
        <v>0.54166666666666663</v>
      </c>
      <c r="M56" s="1">
        <v>7</v>
      </c>
      <c r="N56" s="1">
        <v>65</v>
      </c>
      <c r="O56" s="1">
        <v>60</v>
      </c>
      <c r="P56" s="1">
        <f t="shared" si="38"/>
        <v>132</v>
      </c>
      <c r="R56" s="6">
        <v>0.54166666666666663</v>
      </c>
      <c r="S56" s="1">
        <v>47</v>
      </c>
      <c r="T56" s="1">
        <v>102</v>
      </c>
      <c r="U56" s="1">
        <v>181</v>
      </c>
      <c r="V56" s="1">
        <f t="shared" si="39"/>
        <v>330</v>
      </c>
      <c r="X56" s="6">
        <v>0.54166666666666663</v>
      </c>
      <c r="Y56" s="1">
        <v>60</v>
      </c>
      <c r="Z56" s="1">
        <v>105</v>
      </c>
      <c r="AA56" s="1">
        <v>118</v>
      </c>
      <c r="AB56" s="1">
        <f t="shared" si="40"/>
        <v>283</v>
      </c>
    </row>
    <row r="57" spans="12:29" x14ac:dyDescent="0.25">
      <c r="L57" s="6">
        <v>0.5625</v>
      </c>
      <c r="M57" s="1">
        <v>16</v>
      </c>
      <c r="N57" s="1">
        <v>65</v>
      </c>
      <c r="O57" s="1">
        <v>113</v>
      </c>
      <c r="P57" s="1">
        <f t="shared" si="38"/>
        <v>194</v>
      </c>
      <c r="R57" s="6">
        <v>0.5625</v>
      </c>
      <c r="S57" s="1">
        <v>27</v>
      </c>
      <c r="T57" s="1">
        <v>106</v>
      </c>
      <c r="U57" s="1">
        <v>156</v>
      </c>
      <c r="V57" s="1">
        <f t="shared" si="39"/>
        <v>289</v>
      </c>
      <c r="X57" s="6">
        <v>0.5625</v>
      </c>
      <c r="Y57" s="1">
        <v>48</v>
      </c>
      <c r="Z57" s="1">
        <v>118</v>
      </c>
      <c r="AA57" s="1">
        <v>85</v>
      </c>
      <c r="AB57" s="1">
        <f t="shared" si="40"/>
        <v>251</v>
      </c>
    </row>
    <row r="58" spans="12:29" x14ac:dyDescent="0.25">
      <c r="L58" s="7">
        <v>0.58333333333333337</v>
      </c>
      <c r="M58" s="2">
        <v>6</v>
      </c>
      <c r="N58" s="2">
        <v>66</v>
      </c>
      <c r="O58" s="2">
        <v>60</v>
      </c>
      <c r="P58" s="1">
        <f t="shared" si="38"/>
        <v>132</v>
      </c>
      <c r="R58" s="7">
        <v>0.58333333333333337</v>
      </c>
      <c r="S58" s="2">
        <v>25</v>
      </c>
      <c r="T58" s="2">
        <v>74</v>
      </c>
      <c r="U58" s="2">
        <v>177</v>
      </c>
      <c r="V58" s="1">
        <f t="shared" si="39"/>
        <v>276</v>
      </c>
      <c r="X58" s="7">
        <v>0.58333333333333337</v>
      </c>
      <c r="Y58" s="2">
        <v>28</v>
      </c>
      <c r="Z58" s="2">
        <v>81</v>
      </c>
      <c r="AA58" s="2">
        <v>100</v>
      </c>
      <c r="AB58" s="1">
        <f t="shared" si="40"/>
        <v>209</v>
      </c>
    </row>
    <row r="59" spans="12:29" x14ac:dyDescent="0.25">
      <c r="L59" s="8"/>
      <c r="M59" s="9">
        <f t="shared" ref="M59:P59" si="41">SUM(M54:M58)</f>
        <v>59</v>
      </c>
      <c r="N59" s="9">
        <f t="shared" si="41"/>
        <v>369</v>
      </c>
      <c r="O59" s="9">
        <f t="shared" si="41"/>
        <v>513</v>
      </c>
      <c r="P59" s="10">
        <f t="shared" si="41"/>
        <v>941</v>
      </c>
      <c r="R59" s="8"/>
      <c r="S59" s="9">
        <f t="shared" ref="S59:V59" si="42">SUM(S54:S58)</f>
        <v>205</v>
      </c>
      <c r="T59" s="9">
        <f t="shared" si="42"/>
        <v>533</v>
      </c>
      <c r="U59" s="9">
        <f t="shared" si="42"/>
        <v>871</v>
      </c>
      <c r="V59" s="10">
        <f t="shared" si="42"/>
        <v>1609</v>
      </c>
      <c r="X59" t="s">
        <v>53</v>
      </c>
      <c r="Y59" s="9">
        <f t="shared" ref="Y59:AB59" si="43">SUM(Y54:Y58)</f>
        <v>215</v>
      </c>
      <c r="Z59" s="9">
        <f t="shared" si="43"/>
        <v>500</v>
      </c>
      <c r="AA59" s="9">
        <f t="shared" si="43"/>
        <v>555</v>
      </c>
      <c r="AB59" s="10">
        <f t="shared" si="43"/>
        <v>1270</v>
      </c>
    </row>
    <row r="60" spans="12:29" x14ac:dyDescent="0.25">
      <c r="L60" t="s">
        <v>57</v>
      </c>
      <c r="M60" s="11">
        <f>+M59/P59</f>
        <v>6.2699256110520726E-2</v>
      </c>
      <c r="N60" s="11">
        <f>+N59/P59</f>
        <v>0.39213602550478216</v>
      </c>
      <c r="O60" s="11">
        <f>+O59/P59</f>
        <v>0.54516471838469716</v>
      </c>
      <c r="R60" t="s">
        <v>57</v>
      </c>
      <c r="S60" s="11">
        <f>+S59/V59</f>
        <v>0.127408328154133</v>
      </c>
      <c r="T60" s="11">
        <f>+T59/V59</f>
        <v>0.3312616532007458</v>
      </c>
      <c r="U60" s="11">
        <f>+U59/V59</f>
        <v>0.5413300186451212</v>
      </c>
      <c r="X60" t="s">
        <v>54</v>
      </c>
      <c r="Y60" s="11">
        <f>+Y59/AB59</f>
        <v>0.16929133858267717</v>
      </c>
      <c r="Z60" s="11">
        <f>+Z59/AB59</f>
        <v>0.39370078740157483</v>
      </c>
      <c r="AA60" s="11">
        <f>+AA59/AB59</f>
        <v>0.43700787401574803</v>
      </c>
    </row>
    <row r="62" spans="12:29" x14ac:dyDescent="0.25">
      <c r="L62" s="3">
        <v>44425</v>
      </c>
      <c r="M62" s="46" t="s">
        <v>4</v>
      </c>
      <c r="N62" s="46"/>
      <c r="O62" s="46"/>
      <c r="P62" s="46"/>
      <c r="R62" s="3">
        <v>44460</v>
      </c>
      <c r="S62" s="46" t="s">
        <v>4</v>
      </c>
      <c r="T62" s="46"/>
      <c r="U62" s="46"/>
      <c r="V62" s="46"/>
      <c r="X62" s="3">
        <v>44488</v>
      </c>
      <c r="Y62" s="46" t="s">
        <v>4</v>
      </c>
      <c r="Z62" s="46"/>
      <c r="AA62" s="46"/>
      <c r="AB62" s="46"/>
    </row>
    <row r="63" spans="12:29" x14ac:dyDescent="0.25">
      <c r="L63" s="4" t="s">
        <v>44</v>
      </c>
      <c r="M63" s="34" t="s">
        <v>0</v>
      </c>
      <c r="N63" s="34" t="s">
        <v>1</v>
      </c>
      <c r="O63" s="34" t="s">
        <v>2</v>
      </c>
      <c r="P63" s="4" t="s">
        <v>3</v>
      </c>
      <c r="R63" s="4" t="s">
        <v>44</v>
      </c>
      <c r="S63" s="39" t="s">
        <v>0</v>
      </c>
      <c r="T63" s="39" t="s">
        <v>1</v>
      </c>
      <c r="U63" s="39" t="s">
        <v>2</v>
      </c>
      <c r="V63" s="4" t="s">
        <v>3</v>
      </c>
      <c r="X63" s="4" t="s">
        <v>44</v>
      </c>
      <c r="Y63" s="40" t="s">
        <v>0</v>
      </c>
      <c r="Z63" s="40" t="s">
        <v>1</v>
      </c>
      <c r="AA63" s="40" t="s">
        <v>2</v>
      </c>
      <c r="AB63" s="4" t="s">
        <v>3</v>
      </c>
    </row>
    <row r="64" spans="12:29" x14ac:dyDescent="0.25">
      <c r="L64" s="5">
        <v>0.5</v>
      </c>
      <c r="M64" s="1">
        <v>79</v>
      </c>
      <c r="N64" s="1">
        <v>179</v>
      </c>
      <c r="O64" s="1">
        <v>213</v>
      </c>
      <c r="P64" s="1">
        <f t="shared" ref="P64:P68" si="44">M64+N64+O64</f>
        <v>471</v>
      </c>
      <c r="R64" s="5">
        <v>0.5</v>
      </c>
      <c r="S64" s="1">
        <v>48</v>
      </c>
      <c r="T64" s="1">
        <v>162</v>
      </c>
      <c r="U64" s="1">
        <v>150</v>
      </c>
      <c r="V64" s="1">
        <f t="shared" ref="V64:V68" si="45">S64+T64+U64</f>
        <v>360</v>
      </c>
      <c r="X64" s="5">
        <v>0.5</v>
      </c>
      <c r="Y64" s="1">
        <v>53</v>
      </c>
      <c r="Z64" s="1">
        <v>214</v>
      </c>
      <c r="AA64" s="1">
        <v>102</v>
      </c>
      <c r="AB64" s="1">
        <f t="shared" ref="AB64:AB68" si="46">Y64+Z64+AA64</f>
        <v>369</v>
      </c>
    </row>
    <row r="65" spans="12:28" x14ac:dyDescent="0.25">
      <c r="L65" s="6">
        <v>0.52083333333333337</v>
      </c>
      <c r="M65" s="1">
        <v>97</v>
      </c>
      <c r="N65" s="1">
        <v>160</v>
      </c>
      <c r="O65" s="1">
        <v>184</v>
      </c>
      <c r="P65" s="1">
        <f t="shared" si="44"/>
        <v>441</v>
      </c>
      <c r="R65" s="6">
        <v>0.52083333333333337</v>
      </c>
      <c r="S65" s="1">
        <v>32</v>
      </c>
      <c r="T65" s="1">
        <v>157</v>
      </c>
      <c r="U65" s="1">
        <v>165</v>
      </c>
      <c r="V65" s="1">
        <f t="shared" si="45"/>
        <v>354</v>
      </c>
      <c r="X65" s="6">
        <v>0.52083333333333337</v>
      </c>
      <c r="Y65" s="1">
        <v>62</v>
      </c>
      <c r="Z65" s="1">
        <v>249</v>
      </c>
      <c r="AA65" s="1">
        <v>69</v>
      </c>
      <c r="AB65" s="1">
        <f t="shared" si="46"/>
        <v>380</v>
      </c>
    </row>
    <row r="66" spans="12:28" x14ac:dyDescent="0.25">
      <c r="L66" s="6">
        <v>0.54166666666666663</v>
      </c>
      <c r="M66" s="1">
        <v>105</v>
      </c>
      <c r="N66" s="1">
        <v>190</v>
      </c>
      <c r="O66" s="1">
        <v>172</v>
      </c>
      <c r="P66" s="1">
        <f t="shared" si="44"/>
        <v>467</v>
      </c>
      <c r="R66" s="6">
        <v>0.54166666666666663</v>
      </c>
      <c r="S66" s="1">
        <v>18</v>
      </c>
      <c r="T66" s="1">
        <v>117</v>
      </c>
      <c r="U66" s="1">
        <v>208</v>
      </c>
      <c r="V66" s="1">
        <f t="shared" si="45"/>
        <v>343</v>
      </c>
      <c r="X66" s="6">
        <v>0.54166666666666663</v>
      </c>
      <c r="Y66" s="1">
        <v>76</v>
      </c>
      <c r="Z66" s="1">
        <v>167</v>
      </c>
      <c r="AA66" s="1">
        <v>142</v>
      </c>
      <c r="AB66" s="1">
        <f t="shared" si="46"/>
        <v>385</v>
      </c>
    </row>
    <row r="67" spans="12:28" x14ac:dyDescent="0.25">
      <c r="L67" s="6">
        <v>0.5625</v>
      </c>
      <c r="M67" s="1">
        <v>126</v>
      </c>
      <c r="N67" s="1">
        <v>165</v>
      </c>
      <c r="O67" s="1">
        <v>150</v>
      </c>
      <c r="P67" s="1">
        <f t="shared" si="44"/>
        <v>441</v>
      </c>
      <c r="R67" s="6">
        <v>0.5625</v>
      </c>
      <c r="S67" s="1">
        <v>19</v>
      </c>
      <c r="T67" s="1">
        <v>89</v>
      </c>
      <c r="U67" s="1">
        <v>129</v>
      </c>
      <c r="V67" s="1">
        <f t="shared" si="45"/>
        <v>237</v>
      </c>
      <c r="X67" s="6">
        <v>0.5625</v>
      </c>
      <c r="Y67" s="1">
        <v>76</v>
      </c>
      <c r="Z67" s="1">
        <v>174</v>
      </c>
      <c r="AA67" s="1">
        <v>102</v>
      </c>
      <c r="AB67" s="1">
        <f t="shared" si="46"/>
        <v>352</v>
      </c>
    </row>
    <row r="68" spans="12:28" x14ac:dyDescent="0.25">
      <c r="L68" s="7">
        <v>0.58333333333333337</v>
      </c>
      <c r="M68" s="2">
        <v>143</v>
      </c>
      <c r="N68" s="2">
        <v>160</v>
      </c>
      <c r="O68" s="2">
        <v>119</v>
      </c>
      <c r="P68" s="1">
        <f t="shared" si="44"/>
        <v>422</v>
      </c>
      <c r="R68" s="7">
        <v>0.58333333333333337</v>
      </c>
      <c r="S68" s="2">
        <v>24</v>
      </c>
      <c r="T68" s="2">
        <v>177</v>
      </c>
      <c r="U68" s="2">
        <v>78</v>
      </c>
      <c r="V68" s="1">
        <f t="shared" si="45"/>
        <v>279</v>
      </c>
      <c r="X68" s="7">
        <v>0.58333333333333337</v>
      </c>
      <c r="Y68" s="2">
        <v>37</v>
      </c>
      <c r="Z68" s="2">
        <v>172</v>
      </c>
      <c r="AA68" s="2">
        <v>97</v>
      </c>
      <c r="AB68" s="1">
        <f t="shared" si="46"/>
        <v>306</v>
      </c>
    </row>
    <row r="69" spans="12:28" x14ac:dyDescent="0.25">
      <c r="L69" t="s">
        <v>53</v>
      </c>
      <c r="M69" s="9">
        <f t="shared" ref="M69:P69" si="47">SUM(M64:M68)</f>
        <v>550</v>
      </c>
      <c r="N69" s="9">
        <f t="shared" si="47"/>
        <v>854</v>
      </c>
      <c r="O69" s="9">
        <f t="shared" si="47"/>
        <v>838</v>
      </c>
      <c r="P69" s="10">
        <f t="shared" si="47"/>
        <v>2242</v>
      </c>
      <c r="R69" t="s">
        <v>53</v>
      </c>
      <c r="S69" s="9">
        <f t="shared" ref="S69:V69" si="48">SUM(S64:S68)</f>
        <v>141</v>
      </c>
      <c r="T69" s="9">
        <f t="shared" si="48"/>
        <v>702</v>
      </c>
      <c r="U69" s="9">
        <f t="shared" si="48"/>
        <v>730</v>
      </c>
      <c r="V69" s="10">
        <f t="shared" si="48"/>
        <v>1573</v>
      </c>
      <c r="X69" t="s">
        <v>53</v>
      </c>
      <c r="Y69" s="9">
        <f t="shared" ref="Y69:AB69" si="49">SUM(Y64:Y68)</f>
        <v>304</v>
      </c>
      <c r="Z69" s="9">
        <f t="shared" si="49"/>
        <v>976</v>
      </c>
      <c r="AA69" s="9">
        <f t="shared" si="49"/>
        <v>512</v>
      </c>
      <c r="AB69" s="10">
        <f t="shared" si="49"/>
        <v>1792</v>
      </c>
    </row>
    <row r="70" spans="12:28" x14ac:dyDescent="0.25">
      <c r="M70" s="11">
        <f>+M69/P69</f>
        <v>0.24531668153434433</v>
      </c>
      <c r="N70" s="11">
        <f>+N69/P69</f>
        <v>0.38090990187332741</v>
      </c>
      <c r="O70" s="11">
        <f>+O69/P69</f>
        <v>0.37377341659232827</v>
      </c>
      <c r="S70" s="11">
        <f>+S69/V69</f>
        <v>8.9637635092180548E-2</v>
      </c>
      <c r="T70" s="11">
        <f>+T69/V69</f>
        <v>0.4462809917355372</v>
      </c>
      <c r="U70" s="11">
        <f>+U69/V69</f>
        <v>0.46408137317228226</v>
      </c>
      <c r="Y70" s="11">
        <f>+Y69/AB69</f>
        <v>0.16964285714285715</v>
      </c>
      <c r="Z70" s="11">
        <f>+Z69/AB69</f>
        <v>0.5446428571428571</v>
      </c>
      <c r="AA70" s="11">
        <f>+AA69/AB69</f>
        <v>0.2857142857142857</v>
      </c>
    </row>
    <row r="72" spans="12:28" x14ac:dyDescent="0.25">
      <c r="L72" s="3">
        <v>44544</v>
      </c>
      <c r="M72" s="46" t="s">
        <v>4</v>
      </c>
      <c r="N72" s="46"/>
      <c r="O72" s="46"/>
      <c r="P72" s="46"/>
      <c r="R72" s="3">
        <v>44579</v>
      </c>
      <c r="S72" s="46" t="s">
        <v>4</v>
      </c>
      <c r="T72" s="46"/>
      <c r="U72" s="46"/>
      <c r="V72" s="46"/>
      <c r="X72" s="3">
        <v>44614</v>
      </c>
      <c r="Y72" s="46" t="s">
        <v>65</v>
      </c>
      <c r="Z72" s="46"/>
      <c r="AA72" s="46"/>
      <c r="AB72" s="46"/>
    </row>
    <row r="73" spans="12:28" x14ac:dyDescent="0.25">
      <c r="L73" s="4" t="s">
        <v>44</v>
      </c>
      <c r="M73" s="41" t="s">
        <v>0</v>
      </c>
      <c r="N73" s="41" t="s">
        <v>1</v>
      </c>
      <c r="O73" s="41" t="s">
        <v>2</v>
      </c>
      <c r="P73" s="4" t="s">
        <v>3</v>
      </c>
      <c r="R73" s="4" t="s">
        <v>44</v>
      </c>
      <c r="S73" s="42" t="s">
        <v>0</v>
      </c>
      <c r="T73" s="42" t="s">
        <v>1</v>
      </c>
      <c r="U73" s="42" t="s">
        <v>2</v>
      </c>
      <c r="V73" s="4" t="s">
        <v>3</v>
      </c>
      <c r="X73" s="4" t="s">
        <v>66</v>
      </c>
      <c r="Y73" s="43" t="s">
        <v>0</v>
      </c>
      <c r="Z73" s="43" t="s">
        <v>1</v>
      </c>
      <c r="AA73" s="43" t="s">
        <v>2</v>
      </c>
      <c r="AB73" s="4" t="s">
        <v>3</v>
      </c>
    </row>
    <row r="74" spans="12:28" x14ac:dyDescent="0.25">
      <c r="L74" s="5">
        <v>0.5</v>
      </c>
      <c r="M74" s="1">
        <v>56</v>
      </c>
      <c r="N74" s="1">
        <v>156</v>
      </c>
      <c r="O74" s="1">
        <v>225</v>
      </c>
      <c r="P74" s="1">
        <f t="shared" ref="P74:P78" si="50">M74+N74+O74</f>
        <v>437</v>
      </c>
      <c r="R74" s="5">
        <v>0.5</v>
      </c>
      <c r="S74" s="1">
        <v>44</v>
      </c>
      <c r="T74" s="1">
        <v>117</v>
      </c>
      <c r="U74" s="1">
        <v>164</v>
      </c>
      <c r="V74" s="1">
        <f t="shared" ref="V74:V78" si="51">S74+T74+U74</f>
        <v>325</v>
      </c>
      <c r="X74" s="5">
        <v>0.5</v>
      </c>
      <c r="Y74" s="1">
        <v>25</v>
      </c>
      <c r="Z74" s="1">
        <v>146</v>
      </c>
      <c r="AA74" s="1">
        <v>129</v>
      </c>
      <c r="AB74" s="1">
        <f t="shared" ref="AB74:AB78" si="52">Y74+Z74+AA74</f>
        <v>300</v>
      </c>
    </row>
    <row r="75" spans="12:28" x14ac:dyDescent="0.25">
      <c r="L75" s="6">
        <v>0.52083333333333337</v>
      </c>
      <c r="M75" s="1">
        <v>47</v>
      </c>
      <c r="N75" s="1">
        <v>159</v>
      </c>
      <c r="O75" s="1">
        <v>213</v>
      </c>
      <c r="P75" s="1">
        <f t="shared" si="50"/>
        <v>419</v>
      </c>
      <c r="R75" s="6">
        <v>0.52083333333333337</v>
      </c>
      <c r="S75" s="1">
        <v>47</v>
      </c>
      <c r="T75" s="1">
        <v>139</v>
      </c>
      <c r="U75" s="1">
        <v>147</v>
      </c>
      <c r="V75" s="1">
        <f t="shared" si="51"/>
        <v>333</v>
      </c>
      <c r="X75" s="6">
        <v>0.52083333333333337</v>
      </c>
      <c r="Y75" s="1">
        <v>43</v>
      </c>
      <c r="Z75" s="1">
        <v>122</v>
      </c>
      <c r="AA75" s="1">
        <v>117</v>
      </c>
      <c r="AB75" s="1">
        <f t="shared" si="52"/>
        <v>282</v>
      </c>
    </row>
    <row r="76" spans="12:28" x14ac:dyDescent="0.25">
      <c r="L76" s="6">
        <v>0.54166666666666663</v>
      </c>
      <c r="M76" s="1">
        <v>64</v>
      </c>
      <c r="N76" s="1">
        <v>172</v>
      </c>
      <c r="O76" s="1">
        <v>167</v>
      </c>
      <c r="P76" s="1">
        <f t="shared" si="50"/>
        <v>403</v>
      </c>
      <c r="R76" s="6">
        <v>0.54166666666666663</v>
      </c>
      <c r="S76" s="1">
        <v>29</v>
      </c>
      <c r="T76" s="1">
        <v>103</v>
      </c>
      <c r="U76" s="1">
        <v>101</v>
      </c>
      <c r="V76" s="1">
        <f t="shared" si="51"/>
        <v>233</v>
      </c>
      <c r="X76" s="6">
        <v>0.54166666666666663</v>
      </c>
      <c r="Y76" s="1">
        <v>42</v>
      </c>
      <c r="Z76" s="1">
        <v>104</v>
      </c>
      <c r="AA76" s="1">
        <v>104</v>
      </c>
      <c r="AB76" s="1">
        <f t="shared" si="52"/>
        <v>250</v>
      </c>
    </row>
    <row r="77" spans="12:28" x14ac:dyDescent="0.25">
      <c r="L77" s="6">
        <v>0.5625</v>
      </c>
      <c r="M77" s="1">
        <v>44</v>
      </c>
      <c r="N77" s="1">
        <v>133</v>
      </c>
      <c r="O77" s="1">
        <v>144</v>
      </c>
      <c r="P77" s="1">
        <f t="shared" si="50"/>
        <v>321</v>
      </c>
      <c r="R77" s="6">
        <v>0.5625</v>
      </c>
      <c r="S77" s="1">
        <v>29</v>
      </c>
      <c r="T77" s="1">
        <v>106</v>
      </c>
      <c r="U77" s="1">
        <v>138</v>
      </c>
      <c r="V77" s="1">
        <f t="shared" si="51"/>
        <v>273</v>
      </c>
      <c r="X77" s="6">
        <v>0.5625</v>
      </c>
      <c r="Y77" s="1">
        <v>105</v>
      </c>
      <c r="Z77" s="1">
        <v>126</v>
      </c>
      <c r="AA77" s="1">
        <v>68</v>
      </c>
      <c r="AB77" s="1">
        <f t="shared" si="52"/>
        <v>299</v>
      </c>
    </row>
    <row r="78" spans="12:28" x14ac:dyDescent="0.25">
      <c r="L78" s="7">
        <v>0.58333333333333337</v>
      </c>
      <c r="M78" s="2">
        <v>39</v>
      </c>
      <c r="N78" s="2">
        <v>146</v>
      </c>
      <c r="O78" s="2">
        <v>136</v>
      </c>
      <c r="P78" s="1">
        <f t="shared" si="50"/>
        <v>321</v>
      </c>
      <c r="R78" s="7">
        <v>0.58333333333333337</v>
      </c>
      <c r="S78" s="2">
        <v>10</v>
      </c>
      <c r="T78" s="2">
        <v>73</v>
      </c>
      <c r="U78" s="2">
        <v>105</v>
      </c>
      <c r="V78" s="1">
        <f t="shared" si="51"/>
        <v>188</v>
      </c>
      <c r="X78" s="7">
        <v>0.58333333333333337</v>
      </c>
      <c r="Y78" s="2">
        <v>96</v>
      </c>
      <c r="Z78" s="2">
        <v>120</v>
      </c>
      <c r="AA78" s="2">
        <v>98</v>
      </c>
      <c r="AB78" s="1">
        <f t="shared" si="52"/>
        <v>314</v>
      </c>
    </row>
    <row r="79" spans="12:28" x14ac:dyDescent="0.25">
      <c r="L79" t="s">
        <v>53</v>
      </c>
      <c r="M79" s="9">
        <f t="shared" ref="M79:P79" si="53">SUM(M74:M78)</f>
        <v>250</v>
      </c>
      <c r="N79" s="9">
        <f t="shared" si="53"/>
        <v>766</v>
      </c>
      <c r="O79" s="9">
        <f t="shared" si="53"/>
        <v>885</v>
      </c>
      <c r="P79" s="10">
        <f t="shared" si="53"/>
        <v>1901</v>
      </c>
      <c r="R79" t="s">
        <v>53</v>
      </c>
      <c r="S79" s="9">
        <f t="shared" ref="S79:V79" si="54">SUM(S74:S78)</f>
        <v>159</v>
      </c>
      <c r="T79" s="9">
        <f t="shared" si="54"/>
        <v>538</v>
      </c>
      <c r="U79" s="9">
        <f t="shared" si="54"/>
        <v>655</v>
      </c>
      <c r="V79" s="10">
        <f t="shared" si="54"/>
        <v>1352</v>
      </c>
      <c r="X79" t="s">
        <v>53</v>
      </c>
      <c r="Y79" s="9">
        <f t="shared" ref="Y79:AB79" si="55">SUM(Y74:Y78)</f>
        <v>311</v>
      </c>
      <c r="Z79" s="9">
        <f t="shared" si="55"/>
        <v>618</v>
      </c>
      <c r="AA79" s="9">
        <f t="shared" si="55"/>
        <v>516</v>
      </c>
      <c r="AB79" s="10">
        <f t="shared" si="55"/>
        <v>1445</v>
      </c>
    </row>
    <row r="80" spans="12:28" x14ac:dyDescent="0.25">
      <c r="M80" s="11">
        <f>+M79/P79</f>
        <v>0.13150973172014729</v>
      </c>
      <c r="N80" s="11">
        <f>+N79/P79</f>
        <v>0.40294581799053131</v>
      </c>
      <c r="O80" s="11">
        <f>+O79/P79</f>
        <v>0.4655444502893214</v>
      </c>
      <c r="S80" s="11">
        <f>+S79/V79</f>
        <v>0.11760355029585799</v>
      </c>
      <c r="T80" s="11">
        <f>+T79/V79</f>
        <v>0.39792899408284022</v>
      </c>
      <c r="U80" s="11">
        <f>+U79/V79</f>
        <v>0.48446745562130178</v>
      </c>
      <c r="Y80" s="11">
        <f>+Y79/AB79</f>
        <v>0.21522491349480968</v>
      </c>
      <c r="Z80" s="11">
        <f>+Z79/AB79</f>
        <v>0.42768166089965398</v>
      </c>
      <c r="AA80" s="11">
        <f>+AA79/AB79</f>
        <v>0.35709342560553631</v>
      </c>
    </row>
    <row r="82" spans="12:22" x14ac:dyDescent="0.25">
      <c r="L82" s="3">
        <v>44642</v>
      </c>
      <c r="M82" s="46" t="s">
        <v>67</v>
      </c>
      <c r="N82" s="46"/>
      <c r="O82" s="46"/>
      <c r="P82" s="46"/>
      <c r="R82" s="3">
        <v>44677</v>
      </c>
      <c r="S82" s="46" t="s">
        <v>67</v>
      </c>
      <c r="T82" s="46"/>
      <c r="U82" s="46"/>
      <c r="V82" s="46"/>
    </row>
    <row r="83" spans="12:22" x14ac:dyDescent="0.25">
      <c r="L83" s="4" t="s">
        <v>68</v>
      </c>
      <c r="M83" s="44" t="s">
        <v>0</v>
      </c>
      <c r="N83" s="44" t="s">
        <v>1</v>
      </c>
      <c r="O83" s="44" t="s">
        <v>2</v>
      </c>
      <c r="P83" s="4" t="s">
        <v>3</v>
      </c>
      <c r="R83" s="4" t="s">
        <v>20</v>
      </c>
      <c r="S83" s="45" t="s">
        <v>0</v>
      </c>
      <c r="T83" s="45" t="s">
        <v>1</v>
      </c>
      <c r="U83" s="45" t="s">
        <v>2</v>
      </c>
      <c r="V83" s="4" t="s">
        <v>3</v>
      </c>
    </row>
    <row r="84" spans="12:22" x14ac:dyDescent="0.25">
      <c r="L84" s="5">
        <v>0.5</v>
      </c>
      <c r="M84" s="1">
        <v>50</v>
      </c>
      <c r="N84" s="1">
        <v>205</v>
      </c>
      <c r="O84" s="1">
        <v>72</v>
      </c>
      <c r="P84" s="1">
        <f t="shared" ref="P84:P88" si="56">M84+N84+O84</f>
        <v>327</v>
      </c>
      <c r="R84" s="5">
        <v>0.5</v>
      </c>
      <c r="S84" s="1">
        <v>50</v>
      </c>
      <c r="T84" s="1">
        <v>107</v>
      </c>
      <c r="U84" s="1">
        <v>194</v>
      </c>
      <c r="V84" s="1">
        <f t="shared" ref="V84:V88" si="57">S84+T84+U84</f>
        <v>351</v>
      </c>
    </row>
    <row r="85" spans="12:22" x14ac:dyDescent="0.25">
      <c r="L85" s="6">
        <v>0.52083333333333337</v>
      </c>
      <c r="M85" s="1">
        <v>40</v>
      </c>
      <c r="N85" s="1">
        <v>225</v>
      </c>
      <c r="O85" s="1">
        <v>55</v>
      </c>
      <c r="P85" s="1">
        <f t="shared" si="56"/>
        <v>320</v>
      </c>
      <c r="R85" s="6">
        <v>0.52083333333333337</v>
      </c>
      <c r="S85" s="1">
        <v>23</v>
      </c>
      <c r="T85" s="1">
        <v>88</v>
      </c>
      <c r="U85" s="1">
        <v>162</v>
      </c>
      <c r="V85" s="1">
        <f t="shared" si="57"/>
        <v>273</v>
      </c>
    </row>
    <row r="86" spans="12:22" x14ac:dyDescent="0.25">
      <c r="L86" s="6">
        <v>0.54166666666666663</v>
      </c>
      <c r="M86" s="1">
        <v>42</v>
      </c>
      <c r="N86" s="1">
        <v>191</v>
      </c>
      <c r="O86" s="1">
        <v>47</v>
      </c>
      <c r="P86" s="1">
        <f t="shared" si="56"/>
        <v>280</v>
      </c>
      <c r="R86" s="6">
        <v>0.54166666666666663</v>
      </c>
      <c r="S86" s="1">
        <v>27</v>
      </c>
      <c r="T86" s="1">
        <v>99</v>
      </c>
      <c r="U86" s="1">
        <v>135</v>
      </c>
      <c r="V86" s="1">
        <f t="shared" si="57"/>
        <v>261</v>
      </c>
    </row>
    <row r="87" spans="12:22" x14ac:dyDescent="0.25">
      <c r="L87" s="6">
        <v>0.5625</v>
      </c>
      <c r="M87" s="1">
        <v>33</v>
      </c>
      <c r="N87" s="1">
        <v>90</v>
      </c>
      <c r="O87" s="1">
        <v>101</v>
      </c>
      <c r="P87" s="1">
        <f t="shared" si="56"/>
        <v>224</v>
      </c>
      <c r="R87" s="6">
        <v>0.5625</v>
      </c>
      <c r="S87" s="1">
        <v>23</v>
      </c>
      <c r="T87" s="1">
        <v>42</v>
      </c>
      <c r="U87" s="1">
        <v>97</v>
      </c>
      <c r="V87" s="1">
        <f t="shared" si="57"/>
        <v>162</v>
      </c>
    </row>
    <row r="88" spans="12:22" x14ac:dyDescent="0.25">
      <c r="L88" s="7">
        <v>0.58333333333333337</v>
      </c>
      <c r="M88" s="2">
        <v>35</v>
      </c>
      <c r="N88" s="2">
        <v>73</v>
      </c>
      <c r="O88" s="2">
        <v>101</v>
      </c>
      <c r="P88" s="1">
        <f t="shared" si="56"/>
        <v>209</v>
      </c>
      <c r="R88" s="7">
        <v>0.58333333333333337</v>
      </c>
      <c r="S88" s="2">
        <v>12</v>
      </c>
      <c r="T88" s="2">
        <v>73</v>
      </c>
      <c r="U88" s="2">
        <v>132</v>
      </c>
      <c r="V88" s="1">
        <f t="shared" si="57"/>
        <v>217</v>
      </c>
    </row>
    <row r="89" spans="12:22" x14ac:dyDescent="0.25">
      <c r="L89" t="s">
        <v>53</v>
      </c>
      <c r="M89" s="9">
        <f t="shared" ref="M89:P89" si="58">SUM(M84:M88)</f>
        <v>200</v>
      </c>
      <c r="N89" s="9">
        <f t="shared" si="58"/>
        <v>784</v>
      </c>
      <c r="O89" s="9">
        <f t="shared" si="58"/>
        <v>376</v>
      </c>
      <c r="P89" s="10">
        <f t="shared" si="58"/>
        <v>1360</v>
      </c>
      <c r="R89" t="s">
        <v>53</v>
      </c>
      <c r="S89" s="9">
        <f t="shared" ref="S89:V89" si="59">SUM(S84:S88)</f>
        <v>135</v>
      </c>
      <c r="T89" s="9">
        <f t="shared" si="59"/>
        <v>409</v>
      </c>
      <c r="U89" s="9">
        <f t="shared" si="59"/>
        <v>720</v>
      </c>
      <c r="V89" s="10">
        <f t="shared" si="59"/>
        <v>1264</v>
      </c>
    </row>
    <row r="90" spans="12:22" x14ac:dyDescent="0.25">
      <c r="M90" s="11">
        <f>+M89/P89</f>
        <v>0.14705882352941177</v>
      </c>
      <c r="N90" s="11">
        <f>+N89/P89</f>
        <v>0.57647058823529407</v>
      </c>
      <c r="O90" s="11">
        <f>+O89/P89</f>
        <v>0.27647058823529413</v>
      </c>
      <c r="S90" s="11">
        <f>+S89/V89</f>
        <v>0.10680379746835443</v>
      </c>
      <c r="T90" s="11">
        <f>+T89/V89</f>
        <v>0.32357594936708861</v>
      </c>
      <c r="U90" s="11">
        <f>+U89/V89</f>
        <v>0.569620253164557</v>
      </c>
    </row>
  </sheetData>
  <mergeCells count="36">
    <mergeCell ref="AA2:AD2"/>
    <mergeCell ref="C22:F22"/>
    <mergeCell ref="G22:J22"/>
    <mergeCell ref="C2:F2"/>
    <mergeCell ref="G2:J2"/>
    <mergeCell ref="M2:P2"/>
    <mergeCell ref="Q2:T2"/>
    <mergeCell ref="M12:P12"/>
    <mergeCell ref="W2:Z2"/>
    <mergeCell ref="W12:Z12"/>
    <mergeCell ref="AA12:AD12"/>
    <mergeCell ref="M22:P22"/>
    <mergeCell ref="Q22:T22"/>
    <mergeCell ref="W22:Z22"/>
    <mergeCell ref="AA22:AD22"/>
    <mergeCell ref="Q12:T12"/>
    <mergeCell ref="C12:F12"/>
    <mergeCell ref="G12:J12"/>
    <mergeCell ref="M32:P32"/>
    <mergeCell ref="C32:F32"/>
    <mergeCell ref="S32:V32"/>
    <mergeCell ref="M82:P82"/>
    <mergeCell ref="S72:V72"/>
    <mergeCell ref="Y62:AB62"/>
    <mergeCell ref="Y32:AB32"/>
    <mergeCell ref="M42:P42"/>
    <mergeCell ref="Y42:AB42"/>
    <mergeCell ref="S52:V52"/>
    <mergeCell ref="Y52:AB52"/>
    <mergeCell ref="M62:P62"/>
    <mergeCell ref="M52:P52"/>
    <mergeCell ref="S42:V42"/>
    <mergeCell ref="M72:P72"/>
    <mergeCell ref="Y72:AB72"/>
    <mergeCell ref="S62:V62"/>
    <mergeCell ref="S82:V8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workbookViewId="0">
      <selection activeCell="C26" sqref="C26"/>
    </sheetView>
  </sheetViews>
  <sheetFormatPr defaultRowHeight="15" x14ac:dyDescent="0.25"/>
  <cols>
    <col min="1" max="1" width="10.7109375" bestFit="1" customWidth="1"/>
  </cols>
  <sheetData>
    <row r="1" spans="1:9" x14ac:dyDescent="0.25">
      <c r="A1" s="12">
        <v>44083</v>
      </c>
    </row>
    <row r="2" spans="1:9" x14ac:dyDescent="0.25">
      <c r="A2" t="s">
        <v>20</v>
      </c>
    </row>
    <row r="3" spans="1:9" x14ac:dyDescent="0.25">
      <c r="B3" s="13" t="s">
        <v>34</v>
      </c>
      <c r="C3" s="13" t="s">
        <v>1</v>
      </c>
      <c r="D3" s="13" t="s">
        <v>35</v>
      </c>
      <c r="G3" s="13" t="s">
        <v>34</v>
      </c>
      <c r="H3" s="13" t="s">
        <v>1</v>
      </c>
      <c r="I3" s="13" t="s">
        <v>35</v>
      </c>
    </row>
    <row r="4" spans="1:9" x14ac:dyDescent="0.25">
      <c r="A4" s="26">
        <v>0.375</v>
      </c>
      <c r="B4">
        <v>9</v>
      </c>
      <c r="C4">
        <v>66</v>
      </c>
      <c r="D4">
        <v>43</v>
      </c>
      <c r="E4">
        <f>SUM(B4:D4)</f>
        <v>118</v>
      </c>
      <c r="G4" s="17">
        <f>+B4/$E4</f>
        <v>7.6271186440677971E-2</v>
      </c>
      <c r="H4" s="17">
        <f t="shared" ref="H4:H12" si="0">+C4/$E4</f>
        <v>0.55932203389830504</v>
      </c>
      <c r="I4" s="17">
        <f t="shared" ref="I4:I12" si="1">+D4/$E4</f>
        <v>0.36440677966101692</v>
      </c>
    </row>
    <row r="5" spans="1:9" x14ac:dyDescent="0.25">
      <c r="A5" s="26">
        <v>0.41666666666666669</v>
      </c>
      <c r="B5">
        <v>18</v>
      </c>
      <c r="C5">
        <v>80</v>
      </c>
      <c r="D5">
        <v>132</v>
      </c>
      <c r="E5">
        <f t="shared" ref="E5:E12" si="2">SUM(B5:D5)</f>
        <v>230</v>
      </c>
      <c r="G5" s="17">
        <f t="shared" ref="G5:G12" si="3">+B5/$E5</f>
        <v>7.8260869565217397E-2</v>
      </c>
      <c r="H5" s="17">
        <f t="shared" si="0"/>
        <v>0.34782608695652173</v>
      </c>
      <c r="I5" s="17">
        <f t="shared" si="1"/>
        <v>0.57391304347826089</v>
      </c>
    </row>
    <row r="6" spans="1:9" x14ac:dyDescent="0.25">
      <c r="A6" s="26">
        <v>0.45833333333333331</v>
      </c>
      <c r="B6">
        <v>24</v>
      </c>
      <c r="C6">
        <v>137</v>
      </c>
      <c r="D6">
        <v>181</v>
      </c>
      <c r="E6">
        <f t="shared" si="2"/>
        <v>342</v>
      </c>
      <c r="G6" s="17">
        <f t="shared" si="3"/>
        <v>7.0175438596491224E-2</v>
      </c>
      <c r="H6" s="17">
        <f t="shared" si="0"/>
        <v>0.40058479532163743</v>
      </c>
      <c r="I6" s="17">
        <f t="shared" si="1"/>
        <v>0.5292397660818714</v>
      </c>
    </row>
    <row r="7" spans="1:9" x14ac:dyDescent="0.25">
      <c r="A7" s="26">
        <v>0.5</v>
      </c>
      <c r="B7">
        <v>24</v>
      </c>
      <c r="C7">
        <v>164</v>
      </c>
      <c r="D7">
        <v>214</v>
      </c>
      <c r="E7">
        <f t="shared" si="2"/>
        <v>402</v>
      </c>
      <c r="G7" s="17">
        <f t="shared" si="3"/>
        <v>5.9701492537313432E-2</v>
      </c>
      <c r="H7" s="17">
        <f t="shared" si="0"/>
        <v>0.4079601990049751</v>
      </c>
      <c r="I7" s="17">
        <f t="shared" si="1"/>
        <v>0.53233830845771146</v>
      </c>
    </row>
    <row r="8" spans="1:9" x14ac:dyDescent="0.25">
      <c r="A8" s="26">
        <v>0.54166666666666696</v>
      </c>
      <c r="B8">
        <v>28</v>
      </c>
      <c r="C8">
        <v>124</v>
      </c>
      <c r="D8">
        <v>168</v>
      </c>
      <c r="E8">
        <f t="shared" si="2"/>
        <v>320</v>
      </c>
      <c r="G8" s="17">
        <f t="shared" si="3"/>
        <v>8.7499999999999994E-2</v>
      </c>
      <c r="H8" s="17">
        <f t="shared" si="0"/>
        <v>0.38750000000000001</v>
      </c>
      <c r="I8" s="17">
        <f t="shared" si="1"/>
        <v>0.52500000000000002</v>
      </c>
    </row>
    <row r="9" spans="1:9" x14ac:dyDescent="0.25">
      <c r="A9" s="26">
        <v>0.58333333333333304</v>
      </c>
      <c r="B9">
        <v>40</v>
      </c>
      <c r="C9">
        <v>118</v>
      </c>
      <c r="D9">
        <v>157</v>
      </c>
      <c r="E9">
        <f t="shared" si="2"/>
        <v>315</v>
      </c>
      <c r="G9" s="17">
        <f t="shared" si="3"/>
        <v>0.12698412698412698</v>
      </c>
      <c r="H9" s="17">
        <f t="shared" si="0"/>
        <v>0.3746031746031746</v>
      </c>
      <c r="I9" s="17">
        <f t="shared" si="1"/>
        <v>0.49841269841269842</v>
      </c>
    </row>
    <row r="10" spans="1:9" x14ac:dyDescent="0.25">
      <c r="A10" s="26">
        <v>0.625</v>
      </c>
      <c r="B10">
        <v>15</v>
      </c>
      <c r="C10">
        <v>87</v>
      </c>
      <c r="D10">
        <v>118</v>
      </c>
      <c r="E10">
        <f t="shared" si="2"/>
        <v>220</v>
      </c>
      <c r="G10" s="17">
        <f t="shared" si="3"/>
        <v>6.8181818181818177E-2</v>
      </c>
      <c r="H10" s="17">
        <f t="shared" si="0"/>
        <v>0.39545454545454545</v>
      </c>
      <c r="I10" s="17">
        <f t="shared" si="1"/>
        <v>0.53636363636363638</v>
      </c>
    </row>
    <row r="11" spans="1:9" x14ac:dyDescent="0.25">
      <c r="A11" s="26">
        <v>0.66666666666666696</v>
      </c>
      <c r="B11">
        <v>49</v>
      </c>
      <c r="C11">
        <v>62</v>
      </c>
      <c r="D11">
        <v>74</v>
      </c>
      <c r="E11">
        <f t="shared" si="2"/>
        <v>185</v>
      </c>
      <c r="G11" s="17">
        <f t="shared" si="3"/>
        <v>0.26486486486486488</v>
      </c>
      <c r="H11" s="17">
        <f t="shared" si="0"/>
        <v>0.33513513513513515</v>
      </c>
      <c r="I11" s="17">
        <f t="shared" si="1"/>
        <v>0.4</v>
      </c>
    </row>
    <row r="12" spans="1:9" x14ac:dyDescent="0.25">
      <c r="A12" s="26">
        <v>0.70833333333333304</v>
      </c>
      <c r="B12">
        <v>23</v>
      </c>
      <c r="C12">
        <v>69</v>
      </c>
      <c r="D12">
        <v>40</v>
      </c>
      <c r="E12">
        <f t="shared" si="2"/>
        <v>132</v>
      </c>
      <c r="G12" s="17">
        <f t="shared" si="3"/>
        <v>0.17424242424242425</v>
      </c>
      <c r="H12" s="17">
        <f t="shared" si="0"/>
        <v>0.52272727272727271</v>
      </c>
      <c r="I12" s="17">
        <f t="shared" si="1"/>
        <v>0.30303030303030304</v>
      </c>
    </row>
    <row r="13" spans="1:9" x14ac:dyDescent="0.25">
      <c r="A13" s="26"/>
      <c r="B13">
        <f>SUM(B4:B12)</f>
        <v>230</v>
      </c>
      <c r="C13">
        <f t="shared" ref="C13:E13" si="4">SUM(C4:C12)</f>
        <v>907</v>
      </c>
      <c r="D13">
        <f t="shared" si="4"/>
        <v>1127</v>
      </c>
      <c r="E13">
        <f t="shared" si="4"/>
        <v>2264</v>
      </c>
    </row>
    <row r="14" spans="1:9" x14ac:dyDescent="0.25">
      <c r="A14" s="26"/>
      <c r="B14" s="17">
        <f>+B13/E13</f>
        <v>0.10159010600706714</v>
      </c>
      <c r="C14" s="17">
        <f>+C13/E13</f>
        <v>0.4006183745583039</v>
      </c>
      <c r="D14" s="17">
        <f>+D13/E13</f>
        <v>0.49779151943462896</v>
      </c>
    </row>
    <row r="15" spans="1:9" x14ac:dyDescent="0.25">
      <c r="A15" s="26"/>
    </row>
    <row r="16" spans="1:9" x14ac:dyDescent="0.25">
      <c r="A16" s="26"/>
    </row>
    <row r="17" spans="1:1" x14ac:dyDescent="0.25">
      <c r="A17"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6"/>
  <sheetViews>
    <sheetView zoomScale="140" zoomScaleNormal="140" workbookViewId="0">
      <selection activeCell="B22" sqref="B22"/>
    </sheetView>
  </sheetViews>
  <sheetFormatPr defaultRowHeight="15" x14ac:dyDescent="0.25"/>
  <cols>
    <col min="1" max="2" width="11.5703125" bestFit="1" customWidth="1"/>
    <col min="7" max="7" width="10" bestFit="1" customWidth="1"/>
    <col min="14" max="14" width="10" bestFit="1" customWidth="1"/>
    <col min="17" max="17" width="11.28515625" bestFit="1" customWidth="1"/>
    <col min="18" max="18" width="9.28515625" customWidth="1"/>
  </cols>
  <sheetData>
    <row r="1" spans="1:20" x14ac:dyDescent="0.25">
      <c r="A1" t="s">
        <v>6</v>
      </c>
      <c r="I1" t="s">
        <v>10</v>
      </c>
      <c r="Q1" s="13" t="str">
        <f>+A1</f>
        <v>Durngate St</v>
      </c>
      <c r="R1" s="13" t="str">
        <f>+I1</f>
        <v>New St</v>
      </c>
      <c r="S1" t="s">
        <v>11</v>
      </c>
    </row>
    <row r="2" spans="1:20" x14ac:dyDescent="0.25">
      <c r="B2" s="13" t="s">
        <v>7</v>
      </c>
      <c r="C2" s="13" t="s">
        <v>1</v>
      </c>
      <c r="D2" s="13" t="s">
        <v>8</v>
      </c>
      <c r="E2" s="13" t="s">
        <v>7</v>
      </c>
      <c r="F2" s="13" t="s">
        <v>1</v>
      </c>
      <c r="G2" s="13" t="s">
        <v>8</v>
      </c>
      <c r="I2" s="13" t="s">
        <v>7</v>
      </c>
      <c r="J2" s="13" t="s">
        <v>1</v>
      </c>
      <c r="K2" s="13" t="s">
        <v>8</v>
      </c>
      <c r="L2" s="13" t="s">
        <v>7</v>
      </c>
      <c r="M2" s="13" t="s">
        <v>1</v>
      </c>
      <c r="N2" s="13" t="s">
        <v>8</v>
      </c>
    </row>
    <row r="3" spans="1:20" x14ac:dyDescent="0.25">
      <c r="A3" s="12">
        <f>+'Raw Data'!B2</f>
        <v>44026</v>
      </c>
      <c r="B3">
        <f>+'Raw Data'!C9</f>
        <v>259</v>
      </c>
      <c r="C3">
        <f>+'Raw Data'!D9</f>
        <v>355</v>
      </c>
      <c r="D3">
        <f>+'Raw Data'!E9</f>
        <v>563</v>
      </c>
      <c r="E3" s="14">
        <f>+'Raw Data'!C10</f>
        <v>0.22005097706032287</v>
      </c>
      <c r="F3" s="14">
        <f>+'Raw Data'!D10</f>
        <v>0.30161427357689041</v>
      </c>
      <c r="G3" s="14">
        <f>+'Raw Data'!E10</f>
        <v>0.47833474936278675</v>
      </c>
      <c r="I3">
        <f>+'Raw Data'!G9</f>
        <v>267</v>
      </c>
      <c r="J3">
        <f>+'Raw Data'!H9</f>
        <v>735</v>
      </c>
      <c r="K3">
        <f>+'Raw Data'!I9</f>
        <v>371</v>
      </c>
      <c r="L3" s="14">
        <f>+'Raw Data'!G10</f>
        <v>0.19446467589220684</v>
      </c>
      <c r="M3" s="14">
        <f>+'Raw Data'!H10</f>
        <v>0.53532410779315365</v>
      </c>
      <c r="N3" s="14">
        <f>+'Raw Data'!I10</f>
        <v>0.27021121631463946</v>
      </c>
      <c r="Q3" s="16">
        <f>+B3+C3+D3</f>
        <v>1177</v>
      </c>
      <c r="R3" s="16">
        <f>+I3+J3+K3</f>
        <v>1373</v>
      </c>
      <c r="S3" s="15">
        <f t="shared" ref="S3:S6" si="0">+R3/Q3</f>
        <v>1.1665250637213254</v>
      </c>
    </row>
    <row r="4" spans="1:20" x14ac:dyDescent="0.25">
      <c r="A4" s="12">
        <f>+'Raw Data'!L2</f>
        <v>44033</v>
      </c>
      <c r="B4">
        <f>+'Raw Data'!M9</f>
        <v>312</v>
      </c>
      <c r="C4">
        <f>+'Raw Data'!N9</f>
        <v>431</v>
      </c>
      <c r="D4">
        <f>+'Raw Data'!O9</f>
        <v>461</v>
      </c>
      <c r="E4" s="14">
        <f>+'Raw Data'!M10</f>
        <v>0.25913621262458469</v>
      </c>
      <c r="F4" s="14">
        <f>+'Raw Data'!N10</f>
        <v>0.35797342192691028</v>
      </c>
      <c r="G4" s="14">
        <f>+'Raw Data'!O10</f>
        <v>0.38289036544850497</v>
      </c>
      <c r="I4">
        <f>+'Raw Data'!Q9</f>
        <v>325</v>
      </c>
      <c r="J4">
        <f>+'Raw Data'!R9</f>
        <v>614</v>
      </c>
      <c r="K4">
        <f>+'Raw Data'!S9</f>
        <v>456</v>
      </c>
      <c r="L4" s="14">
        <f>+'Raw Data'!Q10</f>
        <v>0.23297491039426524</v>
      </c>
      <c r="M4" s="14">
        <f>+'Raw Data'!R10</f>
        <v>0.44014336917562724</v>
      </c>
      <c r="N4" s="14">
        <f>+'Raw Data'!S10</f>
        <v>0.32688172043010755</v>
      </c>
      <c r="Q4" s="16">
        <f t="shared" ref="Q4:Q5" si="1">+B4+C4+D4</f>
        <v>1204</v>
      </c>
      <c r="R4" s="16">
        <f t="shared" ref="R4:R5" si="2">+I4+J4+K4</f>
        <v>1395</v>
      </c>
      <c r="S4" s="15">
        <f t="shared" si="0"/>
        <v>1.1586378737541527</v>
      </c>
      <c r="T4" s="15">
        <f>+Q4/$Q$3</f>
        <v>1.0229396771452846</v>
      </c>
    </row>
    <row r="5" spans="1:20" x14ac:dyDescent="0.25">
      <c r="A5" s="12">
        <f>+'Raw Data'!V2</f>
        <v>44040</v>
      </c>
      <c r="B5">
        <f>+'Raw Data'!W9</f>
        <v>271</v>
      </c>
      <c r="C5">
        <f>+'Raw Data'!X9</f>
        <v>412</v>
      </c>
      <c r="D5">
        <f>+'Raw Data'!Y9</f>
        <v>511</v>
      </c>
      <c r="E5" s="14">
        <f>+'Raw Data'!W10</f>
        <v>0.22696817420435511</v>
      </c>
      <c r="F5" s="14">
        <f>+'Raw Data'!X10</f>
        <v>0.34505862646566166</v>
      </c>
      <c r="G5" s="14">
        <f>+'Raw Data'!Y10</f>
        <v>0.42797319932998323</v>
      </c>
      <c r="I5">
        <f>+'Raw Data'!AA9</f>
        <v>416</v>
      </c>
      <c r="J5">
        <f>+'Raw Data'!AB9</f>
        <v>684</v>
      </c>
      <c r="K5">
        <f>+'Raw Data'!AC9</f>
        <v>461</v>
      </c>
      <c r="L5" s="14">
        <f>+'Raw Data'!AA10</f>
        <v>0.26649583600256244</v>
      </c>
      <c r="M5" s="14">
        <f>+'Raw Data'!AB10</f>
        <v>0.43818065342729018</v>
      </c>
      <c r="N5" s="14">
        <f>+'Raw Data'!AC10</f>
        <v>0.29532351057014733</v>
      </c>
      <c r="Q5" s="16">
        <f t="shared" si="1"/>
        <v>1194</v>
      </c>
      <c r="R5" s="16">
        <f t="shared" si="2"/>
        <v>1561</v>
      </c>
      <c r="S5" s="15">
        <f t="shared" si="0"/>
        <v>1.3073701842546064</v>
      </c>
      <c r="T5" s="15">
        <f t="shared" ref="T5:T10" si="3">+Q5/$Q$3</f>
        <v>1.0144435004248089</v>
      </c>
    </row>
    <row r="6" spans="1:20" x14ac:dyDescent="0.25">
      <c r="A6" s="12">
        <v>44047</v>
      </c>
      <c r="B6">
        <f>+'Raw Data'!C19</f>
        <v>383</v>
      </c>
      <c r="C6">
        <f>+'Raw Data'!D19</f>
        <v>467</v>
      </c>
      <c r="D6">
        <f>+'Raw Data'!E19</f>
        <v>515</v>
      </c>
      <c r="E6" s="14">
        <f>+'Raw Data'!C20</f>
        <v>0.28058608058608059</v>
      </c>
      <c r="F6" s="14">
        <f>+'Raw Data'!D20</f>
        <v>0.34212454212454213</v>
      </c>
      <c r="G6" s="14">
        <f>+'Raw Data'!E20</f>
        <v>0.37728937728937728</v>
      </c>
      <c r="I6">
        <f>+'Raw Data'!G19</f>
        <v>462</v>
      </c>
      <c r="J6">
        <f>+'Raw Data'!H19</f>
        <v>784</v>
      </c>
      <c r="K6">
        <f>+'Raw Data'!I19</f>
        <v>409</v>
      </c>
      <c r="L6" s="14">
        <f>+'Raw Data'!G20</f>
        <v>0.27915407854984892</v>
      </c>
      <c r="M6" s="14">
        <f>+'Raw Data'!H20</f>
        <v>0.47371601208459213</v>
      </c>
      <c r="N6" s="14">
        <f>+'Raw Data'!I20</f>
        <v>0.24712990936555893</v>
      </c>
      <c r="Q6" s="16">
        <f t="shared" ref="Q6" si="4">+B6+C6+D6</f>
        <v>1365</v>
      </c>
      <c r="R6" s="16">
        <f t="shared" ref="R6" si="5">+I6+J6+K6</f>
        <v>1655</v>
      </c>
      <c r="S6" s="15">
        <f t="shared" si="0"/>
        <v>1.2124542124542124</v>
      </c>
      <c r="T6" s="15">
        <f t="shared" si="3"/>
        <v>1.1597281223449447</v>
      </c>
    </row>
    <row r="7" spans="1:20" x14ac:dyDescent="0.25">
      <c r="A7" s="12">
        <v>44054</v>
      </c>
      <c r="B7">
        <f>+'Raw Data'!M19</f>
        <v>341</v>
      </c>
      <c r="C7">
        <f>+'Raw Data'!N19</f>
        <v>638</v>
      </c>
      <c r="D7">
        <f>+'Raw Data'!O19</f>
        <v>378</v>
      </c>
      <c r="E7" s="14">
        <f>+'Raw Data'!M20</f>
        <v>0.25128960943257184</v>
      </c>
      <c r="F7" s="14">
        <f>+'Raw Data'!N20</f>
        <v>0.47015475313190863</v>
      </c>
      <c r="G7" s="14">
        <f>+'Raw Data'!O20</f>
        <v>0.27855563743551953</v>
      </c>
      <c r="I7">
        <f>+'Raw Data'!Q19</f>
        <v>425</v>
      </c>
      <c r="J7">
        <f>+'Raw Data'!R19</f>
        <v>502</v>
      </c>
      <c r="K7">
        <f>+'Raw Data'!S19</f>
        <v>482</v>
      </c>
      <c r="L7" s="14">
        <f>+'Raw Data'!Q20</f>
        <v>0.30163236337828248</v>
      </c>
      <c r="M7" s="14">
        <f>+'Raw Data'!R20</f>
        <v>0.35628105039034774</v>
      </c>
      <c r="N7" s="14">
        <f>+'Raw Data'!S20</f>
        <v>0.34208658623136978</v>
      </c>
      <c r="Q7" s="16">
        <f t="shared" ref="Q7" si="6">+B7+C7+D7</f>
        <v>1357</v>
      </c>
      <c r="R7" s="16">
        <f t="shared" ref="R7" si="7">+I7+J7+K7</f>
        <v>1409</v>
      </c>
      <c r="S7" s="15">
        <f t="shared" ref="S7" si="8">+R7/Q7</f>
        <v>1.0383198231392778</v>
      </c>
      <c r="T7" s="15">
        <f t="shared" si="3"/>
        <v>1.1529311809685641</v>
      </c>
    </row>
    <row r="8" spans="1:20" x14ac:dyDescent="0.25">
      <c r="A8" s="12">
        <v>44061</v>
      </c>
      <c r="B8">
        <f>+'Raw Data'!W19</f>
        <v>403</v>
      </c>
      <c r="C8">
        <f>+'Raw Data'!X19</f>
        <v>422</v>
      </c>
      <c r="D8">
        <f>+'Raw Data'!Y19</f>
        <v>581</v>
      </c>
      <c r="E8" s="14">
        <f>+'Raw Data'!W20</f>
        <v>0.28662873399715505</v>
      </c>
      <c r="F8" s="14">
        <f>+'Raw Data'!X20</f>
        <v>0.30014224751066854</v>
      </c>
      <c r="G8" s="14">
        <f>+'Raw Data'!Y20</f>
        <v>0.41322901849217641</v>
      </c>
      <c r="L8" s="14"/>
      <c r="M8" s="14"/>
      <c r="N8" s="14"/>
      <c r="Q8" s="16">
        <f t="shared" ref="Q8:Q10" si="9">+B8+C8+D8</f>
        <v>1406</v>
      </c>
      <c r="R8" s="16">
        <f t="shared" ref="R8:R10" si="10">+I8+J8+K8</f>
        <v>0</v>
      </c>
      <c r="S8" s="15">
        <f t="shared" ref="S8:S10" si="11">+R8/Q8</f>
        <v>0</v>
      </c>
      <c r="T8" s="15">
        <f t="shared" si="3"/>
        <v>1.1945624468988956</v>
      </c>
    </row>
    <row r="9" spans="1:20" x14ac:dyDescent="0.25">
      <c r="A9" s="12">
        <v>44068</v>
      </c>
      <c r="B9">
        <f>+'Raw Data'!C29</f>
        <v>578</v>
      </c>
      <c r="C9">
        <f>+'Raw Data'!D29</f>
        <v>840</v>
      </c>
      <c r="D9">
        <f>+'Raw Data'!E29</f>
        <v>671</v>
      </c>
      <c r="E9" s="14">
        <f>+'Raw Data'!C30</f>
        <v>0.27668741024413596</v>
      </c>
      <c r="F9" s="14">
        <f>+'Raw Data'!D30</f>
        <v>0.40210627094303497</v>
      </c>
      <c r="G9" s="14">
        <f>+'Raw Data'!E30</f>
        <v>0.32120631881282913</v>
      </c>
      <c r="I9">
        <f>+'Raw Data'!G29</f>
        <v>563</v>
      </c>
      <c r="J9">
        <f>+'Raw Data'!H29</f>
        <v>662</v>
      </c>
      <c r="K9">
        <f>+'Raw Data'!I29</f>
        <v>636</v>
      </c>
      <c r="L9" s="14">
        <f>+'Raw Data'!G30</f>
        <v>0.30252552391187532</v>
      </c>
      <c r="M9" s="14">
        <f>+'Raw Data'!H30</f>
        <v>0.35572272971520685</v>
      </c>
      <c r="N9" s="14">
        <f>+'Raw Data'!I30</f>
        <v>0.34175174637291778</v>
      </c>
      <c r="Q9" s="16">
        <f t="shared" si="9"/>
        <v>2089</v>
      </c>
      <c r="R9" s="16">
        <f t="shared" si="10"/>
        <v>1861</v>
      </c>
      <c r="S9" s="15">
        <f t="shared" si="11"/>
        <v>0.89085686931546193</v>
      </c>
      <c r="T9" s="15">
        <f t="shared" si="3"/>
        <v>1.7748513169073916</v>
      </c>
    </row>
    <row r="10" spans="1:20" x14ac:dyDescent="0.25">
      <c r="A10" s="12">
        <v>44076</v>
      </c>
      <c r="B10">
        <f>+'Raw Data'!M29</f>
        <v>366</v>
      </c>
      <c r="C10">
        <f>+'Raw Data'!N29</f>
        <v>822</v>
      </c>
      <c r="D10">
        <f>+'Raw Data'!O29</f>
        <v>710</v>
      </c>
      <c r="E10" s="14">
        <f>+'Raw Data'!M30</f>
        <v>0.1928345626975764</v>
      </c>
      <c r="F10" s="14">
        <f>+'Raw Data'!N30</f>
        <v>0.43308746048472074</v>
      </c>
      <c r="G10" s="14">
        <f>+'Raw Data'!O30</f>
        <v>0.37407797681770283</v>
      </c>
      <c r="L10" s="14"/>
      <c r="M10" s="14"/>
      <c r="N10" s="14"/>
      <c r="Q10" s="16">
        <f t="shared" si="9"/>
        <v>1898</v>
      </c>
      <c r="R10" s="16">
        <f t="shared" si="10"/>
        <v>0</v>
      </c>
      <c r="S10" s="15">
        <f t="shared" si="11"/>
        <v>0</v>
      </c>
      <c r="T10" s="15">
        <f t="shared" si="3"/>
        <v>1.6125743415463041</v>
      </c>
    </row>
    <row r="11" spans="1:20" x14ac:dyDescent="0.25">
      <c r="Q11" s="16"/>
      <c r="R11" s="16"/>
      <c r="S11" s="15"/>
      <c r="T11" s="15"/>
    </row>
    <row r="12" spans="1:20" x14ac:dyDescent="0.25">
      <c r="A12" t="s">
        <v>9</v>
      </c>
      <c r="B12" s="16">
        <f t="shared" ref="B12:G12" si="12">AVERAGE(B3:B11)</f>
        <v>364.125</v>
      </c>
      <c r="C12" s="16">
        <f t="shared" si="12"/>
        <v>548.375</v>
      </c>
      <c r="D12" s="16">
        <f t="shared" si="12"/>
        <v>548.75</v>
      </c>
      <c r="E12" s="17">
        <f t="shared" si="12"/>
        <v>0.24927272010584783</v>
      </c>
      <c r="F12" s="17">
        <f t="shared" si="12"/>
        <v>0.36903269952054213</v>
      </c>
      <c r="G12" s="17">
        <f t="shared" si="12"/>
        <v>0.38169458037361004</v>
      </c>
      <c r="I12" s="16">
        <f t="shared" ref="I12:N12" si="13">AVERAGE(I3:I11)</f>
        <v>409.66666666666669</v>
      </c>
      <c r="J12" s="16">
        <f t="shared" si="13"/>
        <v>663.5</v>
      </c>
      <c r="K12" s="16">
        <f t="shared" si="13"/>
        <v>469.16666666666669</v>
      </c>
      <c r="L12" s="17">
        <f t="shared" si="13"/>
        <v>0.26287456468817355</v>
      </c>
      <c r="M12" s="17">
        <f t="shared" si="13"/>
        <v>0.43322798709770294</v>
      </c>
      <c r="N12" s="17">
        <f t="shared" si="13"/>
        <v>0.30389744821412351</v>
      </c>
      <c r="Q12" s="16">
        <f>AVERAGE(Q3:Q11)</f>
        <v>1461.25</v>
      </c>
      <c r="R12" s="16">
        <f>AVERAGE(R3:R11)</f>
        <v>1156.75</v>
      </c>
      <c r="S12" s="15"/>
    </row>
    <row r="13" spans="1:20" x14ac:dyDescent="0.25">
      <c r="Q13" s="16"/>
      <c r="R13" s="15"/>
    </row>
    <row r="14" spans="1:20" x14ac:dyDescent="0.25">
      <c r="B14" s="15">
        <v>12</v>
      </c>
      <c r="C14" s="15">
        <v>12.3</v>
      </c>
      <c r="D14" s="15">
        <v>13</v>
      </c>
      <c r="E14" s="15">
        <v>13.3</v>
      </c>
      <c r="F14" s="15">
        <v>14</v>
      </c>
      <c r="G14" s="15"/>
      <c r="I14" s="15">
        <v>12</v>
      </c>
      <c r="J14" s="15">
        <v>12.3</v>
      </c>
      <c r="K14" s="15">
        <v>13</v>
      </c>
      <c r="L14" s="15">
        <v>13.3</v>
      </c>
      <c r="M14" s="15">
        <v>14</v>
      </c>
      <c r="N14" s="15"/>
      <c r="Q14" s="16"/>
      <c r="R14" s="16"/>
    </row>
    <row r="15" spans="1:20" x14ac:dyDescent="0.25">
      <c r="A15" s="12">
        <f>+A3</f>
        <v>44026</v>
      </c>
      <c r="B15">
        <f>+'Raw Data'!F4</f>
        <v>222</v>
      </c>
      <c r="C15">
        <f>+'Raw Data'!F5</f>
        <v>243</v>
      </c>
      <c r="D15">
        <f>+'Raw Data'!F6</f>
        <v>257</v>
      </c>
      <c r="E15">
        <f>+'Raw Data'!F7</f>
        <v>263</v>
      </c>
      <c r="F15">
        <f>+'Raw Data'!F8</f>
        <v>192</v>
      </c>
      <c r="I15">
        <f>+'Raw Data'!J4</f>
        <v>293</v>
      </c>
      <c r="J15">
        <f>+'Raw Data'!J5</f>
        <v>277</v>
      </c>
      <c r="K15">
        <f>+'Raw Data'!J6</f>
        <v>262</v>
      </c>
      <c r="L15">
        <f>+'Raw Data'!J7</f>
        <v>283</v>
      </c>
      <c r="M15">
        <f>+'Raw Data'!J8</f>
        <v>258</v>
      </c>
      <c r="Q15" s="16">
        <f>SUM(B15:F15)</f>
        <v>1177</v>
      </c>
      <c r="R15" s="16">
        <f>SUM(I15:M15)</f>
        <v>1373</v>
      </c>
    </row>
    <row r="16" spans="1:20" x14ac:dyDescent="0.25">
      <c r="A16" s="12">
        <f>+A4</f>
        <v>44033</v>
      </c>
      <c r="B16">
        <f>+'Raw Data'!P4</f>
        <v>262</v>
      </c>
      <c r="C16">
        <f>+'Raw Data'!P5</f>
        <v>226</v>
      </c>
      <c r="D16">
        <f>+'Raw Data'!P6</f>
        <v>243</v>
      </c>
      <c r="E16">
        <f>+'Raw Data'!P7</f>
        <v>225</v>
      </c>
      <c r="F16">
        <f>+'Raw Data'!P8</f>
        <v>248</v>
      </c>
      <c r="I16">
        <f>+'Raw Data'!T4</f>
        <v>308</v>
      </c>
      <c r="J16">
        <f>+'Raw Data'!T5</f>
        <v>296</v>
      </c>
      <c r="K16">
        <f>'Raw Data'!T6</f>
        <v>285</v>
      </c>
      <c r="L16">
        <f>+'Raw Data'!T7</f>
        <v>267</v>
      </c>
      <c r="M16">
        <f>+'Raw Data'!T8</f>
        <v>239</v>
      </c>
      <c r="Q16" s="16">
        <f t="shared" ref="Q16:Q17" si="14">SUM(B16:F16)</f>
        <v>1204</v>
      </c>
      <c r="R16" s="16">
        <f t="shared" ref="R16:R17" si="15">SUM(I16:M16)</f>
        <v>1395</v>
      </c>
    </row>
    <row r="17" spans="1:18" x14ac:dyDescent="0.25">
      <c r="A17" s="12">
        <f>+A5</f>
        <v>44040</v>
      </c>
      <c r="B17">
        <f>+'Raw Data'!Z4</f>
        <v>246</v>
      </c>
      <c r="C17">
        <f>+'Raw Data'!Z5</f>
        <v>235</v>
      </c>
      <c r="D17">
        <f>+'Raw Data'!Z6</f>
        <v>234</v>
      </c>
      <c r="E17">
        <f>+'Raw Data'!Z7</f>
        <v>256</v>
      </c>
      <c r="F17">
        <f>+'Raw Data'!Z8</f>
        <v>223</v>
      </c>
      <c r="I17">
        <f>+'Raw Data'!AD4</f>
        <v>317</v>
      </c>
      <c r="J17">
        <f>+'Raw Data'!AD5</f>
        <v>322</v>
      </c>
      <c r="K17">
        <f>+'Raw Data'!AD6</f>
        <v>289</v>
      </c>
      <c r="L17">
        <f>+'Raw Data'!AD7</f>
        <v>369</v>
      </c>
      <c r="M17">
        <f>+'Raw Data'!AD8</f>
        <v>264</v>
      </c>
      <c r="Q17" s="16">
        <f t="shared" si="14"/>
        <v>1194</v>
      </c>
      <c r="R17" s="16">
        <f t="shared" si="15"/>
        <v>1561</v>
      </c>
    </row>
    <row r="18" spans="1:18" x14ac:dyDescent="0.25">
      <c r="A18" s="12">
        <v>44047</v>
      </c>
      <c r="B18">
        <f>+'Raw Data'!F14</f>
        <v>326</v>
      </c>
      <c r="C18">
        <f>+'Raw Data'!F15</f>
        <v>298</v>
      </c>
      <c r="D18">
        <f>+'Raw Data'!F16</f>
        <v>250</v>
      </c>
      <c r="E18">
        <f>+'Raw Data'!F17</f>
        <v>251</v>
      </c>
      <c r="F18">
        <f>+'Raw Data'!F18</f>
        <v>240</v>
      </c>
      <c r="I18">
        <f>+'Raw Data'!J14</f>
        <v>402</v>
      </c>
      <c r="J18">
        <f>+'Raw Data'!J15</f>
        <v>373</v>
      </c>
      <c r="K18">
        <f>+'Raw Data'!J16</f>
        <v>285</v>
      </c>
      <c r="L18">
        <f>+'Raw Data'!J17</f>
        <v>290</v>
      </c>
      <c r="M18">
        <f>+'Raw Data'!J18</f>
        <v>305</v>
      </c>
      <c r="Q18" s="16">
        <f t="shared" ref="Q18" si="16">SUM(B18:F18)</f>
        <v>1365</v>
      </c>
      <c r="R18" s="16">
        <f t="shared" ref="R18" si="17">SUM(I18:M18)</f>
        <v>1655</v>
      </c>
    </row>
    <row r="19" spans="1:18" x14ac:dyDescent="0.25">
      <c r="A19" s="12">
        <v>44054</v>
      </c>
      <c r="B19">
        <f>+'Raw Data'!P14</f>
        <v>320</v>
      </c>
      <c r="C19">
        <f>+'Raw Data'!P15</f>
        <v>263</v>
      </c>
      <c r="D19">
        <f>+'Raw Data'!P16</f>
        <v>294</v>
      </c>
      <c r="E19">
        <f>+'Raw Data'!P17</f>
        <v>240</v>
      </c>
      <c r="F19">
        <f>+'Raw Data'!P18</f>
        <v>240</v>
      </c>
      <c r="I19">
        <f>+'Raw Data'!T14</f>
        <v>322</v>
      </c>
      <c r="J19">
        <f>+'Raw Data'!T15</f>
        <v>306</v>
      </c>
      <c r="K19">
        <f>+'Raw Data'!T16</f>
        <v>303</v>
      </c>
      <c r="L19">
        <f>+'Raw Data'!T17</f>
        <v>280</v>
      </c>
      <c r="M19">
        <f>+'Raw Data'!T18</f>
        <v>198</v>
      </c>
      <c r="Q19" s="16">
        <f t="shared" ref="Q19" si="18">SUM(B19:F19)</f>
        <v>1357</v>
      </c>
      <c r="R19" s="16">
        <f t="shared" ref="R19" si="19">SUM(I19:M19)</f>
        <v>1409</v>
      </c>
    </row>
    <row r="20" spans="1:18" x14ac:dyDescent="0.25">
      <c r="A20" s="12">
        <v>44061</v>
      </c>
      <c r="B20">
        <f>+'Raw Data'!Z14</f>
        <v>346</v>
      </c>
      <c r="C20">
        <f>+'Raw Data'!Z15</f>
        <v>203</v>
      </c>
      <c r="D20">
        <f>+'Raw Data'!Z16</f>
        <v>269</v>
      </c>
      <c r="E20">
        <f>+'Raw Data'!Z17</f>
        <v>334</v>
      </c>
      <c r="F20">
        <f>+'Raw Data'!Z18</f>
        <v>254</v>
      </c>
      <c r="Q20" s="16"/>
      <c r="R20" s="16"/>
    </row>
    <row r="21" spans="1:18" x14ac:dyDescent="0.25">
      <c r="A21" s="12">
        <v>44068</v>
      </c>
      <c r="B21">
        <f>+'Raw Data'!F24</f>
        <v>458</v>
      </c>
      <c r="C21">
        <f>+'Raw Data'!F25</f>
        <v>425</v>
      </c>
      <c r="D21">
        <f>+'Raw Data'!F26</f>
        <v>398</v>
      </c>
      <c r="E21">
        <f>+'Raw Data'!F27</f>
        <v>395</v>
      </c>
      <c r="F21">
        <f>+'Raw Data'!F28</f>
        <v>413</v>
      </c>
      <c r="I21">
        <f>+'Raw Data'!J24</f>
        <v>393</v>
      </c>
      <c r="J21">
        <f>+'Raw Data'!J25</f>
        <v>314</v>
      </c>
      <c r="K21">
        <f>+'Raw Data'!J26</f>
        <v>398</v>
      </c>
      <c r="L21">
        <f>+'Raw Data'!J27</f>
        <v>393</v>
      </c>
      <c r="M21">
        <f>+'Raw Data'!J28</f>
        <v>363</v>
      </c>
      <c r="Q21" s="16"/>
      <c r="R21" s="16"/>
    </row>
    <row r="22" spans="1:18" x14ac:dyDescent="0.25">
      <c r="A22" s="12">
        <v>44076</v>
      </c>
      <c r="B22">
        <f>+'Raw Data'!P24</f>
        <v>456</v>
      </c>
      <c r="C22">
        <f>+'Raw Data'!P25</f>
        <v>386</v>
      </c>
      <c r="D22">
        <f>+'Raw Data'!P26</f>
        <v>406</v>
      </c>
      <c r="E22">
        <f>+'Raw Data'!P27</f>
        <v>326</v>
      </c>
      <c r="F22">
        <f>+'Raw Data'!P28</f>
        <v>324</v>
      </c>
      <c r="Q22" s="16"/>
      <c r="R22" s="16"/>
    </row>
    <row r="23" spans="1:18" x14ac:dyDescent="0.25">
      <c r="A23" s="12"/>
      <c r="Q23" s="16"/>
      <c r="R23" s="16"/>
    </row>
    <row r="24" spans="1:18" x14ac:dyDescent="0.25">
      <c r="A24" s="12"/>
    </row>
    <row r="25" spans="1:18" x14ac:dyDescent="0.25">
      <c r="A25" t="s">
        <v>9</v>
      </c>
      <c r="B25" s="18">
        <f>AVERAGE(B15:B24)</f>
        <v>329.5</v>
      </c>
      <c r="C25" s="18">
        <f t="shared" ref="C25:F25" si="20">AVERAGE(C15:C24)</f>
        <v>284.875</v>
      </c>
      <c r="D25" s="18">
        <f t="shared" si="20"/>
        <v>293.875</v>
      </c>
      <c r="E25" s="18">
        <f t="shared" si="20"/>
        <v>286.25</v>
      </c>
      <c r="F25" s="18">
        <f t="shared" si="20"/>
        <v>266.75</v>
      </c>
      <c r="G25" s="16">
        <f>SUM(B25:F25)</f>
        <v>1461.25</v>
      </c>
      <c r="I25" s="18">
        <f t="shared" ref="I25:M25" si="21">AVERAGE(I15:I24)</f>
        <v>339.16666666666669</v>
      </c>
      <c r="J25" s="18">
        <f t="shared" si="21"/>
        <v>314.66666666666669</v>
      </c>
      <c r="K25" s="18">
        <f t="shared" si="21"/>
        <v>303.66666666666669</v>
      </c>
      <c r="L25" s="18">
        <f t="shared" si="21"/>
        <v>313.66666666666669</v>
      </c>
      <c r="M25" s="18">
        <f t="shared" si="21"/>
        <v>271.16666666666669</v>
      </c>
      <c r="N25" s="16">
        <f>SUM(I25:M25)</f>
        <v>1542.3333333333335</v>
      </c>
    </row>
    <row r="26" spans="1:18" x14ac:dyDescent="0.25">
      <c r="A26" t="s">
        <v>12</v>
      </c>
      <c r="B26" s="17"/>
      <c r="C26" s="17">
        <f>+C25/B25</f>
        <v>0.86456752655538693</v>
      </c>
      <c r="D26" s="17">
        <f>+D25/B25</f>
        <v>0.89188163884673743</v>
      </c>
      <c r="E26" s="17">
        <f>+E25/B25</f>
        <v>0.8687405159332322</v>
      </c>
      <c r="F26" s="17">
        <f>+F25/B25</f>
        <v>0.80955993930197268</v>
      </c>
      <c r="I26" s="17"/>
      <c r="J26" s="17">
        <f>+J25/I25</f>
        <v>0.92776412776412776</v>
      </c>
      <c r="K26" s="17">
        <f>+K25/I25</f>
        <v>0.89533169533169532</v>
      </c>
      <c r="L26" s="17">
        <f>+L25/I25</f>
        <v>0.92481572481572483</v>
      </c>
      <c r="M26" s="17">
        <f>+M25/I25</f>
        <v>0.79950859950859954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5"/>
  <sheetViews>
    <sheetView topLeftCell="A2" workbookViewId="0">
      <selection activeCell="J20" sqref="J20"/>
    </sheetView>
  </sheetViews>
  <sheetFormatPr defaultRowHeight="15" x14ac:dyDescent="0.25"/>
  <cols>
    <col min="1" max="1" width="12" style="13" customWidth="1"/>
    <col min="2" max="4" width="11.85546875" customWidth="1"/>
    <col min="5" max="7" width="9.42578125" bestFit="1" customWidth="1"/>
    <col min="8" max="8" width="10.5703125" bestFit="1" customWidth="1"/>
  </cols>
  <sheetData>
    <row r="2" spans="1:8" x14ac:dyDescent="0.25">
      <c r="F2" t="s">
        <v>64</v>
      </c>
    </row>
    <row r="3" spans="1:8" x14ac:dyDescent="0.25">
      <c r="A3" s="13" t="s">
        <v>58</v>
      </c>
      <c r="B3" t="s">
        <v>59</v>
      </c>
      <c r="C3" t="s">
        <v>62</v>
      </c>
      <c r="D3" t="s">
        <v>63</v>
      </c>
      <c r="E3" s="13" t="s">
        <v>7</v>
      </c>
      <c r="F3" s="13" t="s">
        <v>1</v>
      </c>
      <c r="G3" s="13" t="s">
        <v>8</v>
      </c>
      <c r="H3" s="13" t="s">
        <v>3</v>
      </c>
    </row>
    <row r="5" spans="1:8" x14ac:dyDescent="0.25">
      <c r="A5" s="36">
        <f>+'Raw Data'!L2</f>
        <v>44033</v>
      </c>
      <c r="B5" s="12" t="str">
        <f>+'Raw Data'!L3</f>
        <v>Sunny</v>
      </c>
      <c r="C5" s="26" t="str">
        <f>+'Raw Data'!L9</f>
        <v>Sch Hols</v>
      </c>
      <c r="E5" s="16">
        <f>+'Raw Data'!M9</f>
        <v>312</v>
      </c>
      <c r="F5" s="16">
        <f>+'Raw Data'!N9</f>
        <v>431</v>
      </c>
      <c r="G5" s="16">
        <f>+'Raw Data'!O9</f>
        <v>461</v>
      </c>
      <c r="H5" s="16">
        <f>+'Raw Data'!P9</f>
        <v>1204</v>
      </c>
    </row>
    <row r="6" spans="1:8" x14ac:dyDescent="0.25">
      <c r="A6" s="36">
        <f>+'Raw Data'!V12</f>
        <v>44061</v>
      </c>
      <c r="B6" t="str">
        <f>+'Raw Data'!V13</f>
        <v>Fine</v>
      </c>
      <c r="C6" s="26" t="str">
        <f>+'Raw Data'!V19</f>
        <v>Sch Hols</v>
      </c>
      <c r="E6" s="16">
        <f>+'Raw Data'!W19</f>
        <v>403</v>
      </c>
      <c r="F6" s="16">
        <f>+'Raw Data'!X19</f>
        <v>422</v>
      </c>
      <c r="G6" s="16">
        <f>+'Raw Data'!Y19</f>
        <v>581</v>
      </c>
      <c r="H6" s="16">
        <f>+'Raw Data'!Z19</f>
        <v>1406</v>
      </c>
    </row>
    <row r="7" spans="1:8" x14ac:dyDescent="0.25">
      <c r="A7" s="36">
        <f>+'Raw Data'!V22</f>
        <v>44083</v>
      </c>
      <c r="B7" t="str">
        <f>+'Raw Data'!V23</f>
        <v>Sunny</v>
      </c>
      <c r="E7" s="16">
        <f>+'Raw Data'!W29</f>
        <v>132</v>
      </c>
      <c r="F7" s="16">
        <f>+'Raw Data'!X29</f>
        <v>687</v>
      </c>
      <c r="G7" s="16">
        <f>+'Raw Data'!Y29</f>
        <v>851</v>
      </c>
      <c r="H7" s="16">
        <f>+'Raw Data'!Z29</f>
        <v>1670</v>
      </c>
    </row>
    <row r="8" spans="1:8" x14ac:dyDescent="0.25">
      <c r="A8" s="37" t="s">
        <v>60</v>
      </c>
      <c r="B8" t="s">
        <v>61</v>
      </c>
      <c r="E8" s="16"/>
      <c r="F8" s="16"/>
      <c r="G8" s="16"/>
      <c r="H8" s="16"/>
    </row>
    <row r="9" spans="1:8" x14ac:dyDescent="0.25">
      <c r="A9" s="36">
        <f>+'Raw Data'!L32</f>
        <v>44152</v>
      </c>
      <c r="B9" t="str">
        <f>+'Raw Data'!L33</f>
        <v>Grey</v>
      </c>
      <c r="D9" s="38" t="str">
        <f>+'Raw Data'!L39</f>
        <v>Lockdown</v>
      </c>
      <c r="E9" s="16">
        <f>+'Raw Data'!M39</f>
        <v>98</v>
      </c>
      <c r="F9" s="16">
        <f>+'Raw Data'!N39</f>
        <v>284</v>
      </c>
      <c r="G9" s="16">
        <f>+'Raw Data'!O39</f>
        <v>266</v>
      </c>
      <c r="H9" s="16">
        <f>+'Raw Data'!P39</f>
        <v>648</v>
      </c>
    </row>
    <row r="10" spans="1:8" x14ac:dyDescent="0.25">
      <c r="A10" s="36">
        <f>+'Raw Data'!R32</f>
        <v>44180</v>
      </c>
      <c r="B10" t="str">
        <f>+'Raw Data'!R33</f>
        <v>Grey</v>
      </c>
      <c r="D10" s="13"/>
      <c r="E10" s="16">
        <f>+'Raw Data'!S39</f>
        <v>298</v>
      </c>
      <c r="F10" s="16">
        <f>+'Raw Data'!T39</f>
        <v>558</v>
      </c>
      <c r="G10" s="16">
        <f>+'Raw Data'!U39</f>
        <v>634</v>
      </c>
      <c r="H10" s="16">
        <f>+'Raw Data'!V39</f>
        <v>1490</v>
      </c>
    </row>
    <row r="11" spans="1:8" x14ac:dyDescent="0.25">
      <c r="A11" s="36">
        <f>+'Raw Data'!X32</f>
        <v>44215</v>
      </c>
      <c r="B11" t="str">
        <f>+'Raw Data'!X33</f>
        <v>Wet</v>
      </c>
      <c r="D11" s="38" t="str">
        <f>+'Raw Data'!X39</f>
        <v>Lockdown</v>
      </c>
      <c r="E11" s="16">
        <f>+'Raw Data'!Y39</f>
        <v>99</v>
      </c>
      <c r="F11" s="16">
        <f>+'Raw Data'!Z39</f>
        <v>247</v>
      </c>
      <c r="G11" s="16">
        <f>+'Raw Data'!AA39</f>
        <v>153</v>
      </c>
      <c r="H11" s="16">
        <f>+'Raw Data'!AB39</f>
        <v>499</v>
      </c>
    </row>
    <row r="12" spans="1:8" x14ac:dyDescent="0.25">
      <c r="A12" s="36">
        <f>+'Raw Data'!L42</f>
        <v>44243</v>
      </c>
      <c r="B12" t="str">
        <f>+'Raw Data'!L43</f>
        <v>Dull</v>
      </c>
      <c r="C12" t="s">
        <v>56</v>
      </c>
      <c r="D12" s="38" t="str">
        <f>+'Raw Data'!L50</f>
        <v>Lockdown</v>
      </c>
      <c r="E12" s="16">
        <f>+'Raw Data'!M49</f>
        <v>152</v>
      </c>
      <c r="F12" s="16">
        <f>+'Raw Data'!N49</f>
        <v>335</v>
      </c>
      <c r="G12" s="16">
        <f>+'Raw Data'!O49</f>
        <v>211</v>
      </c>
      <c r="H12" s="16">
        <f>+'Raw Data'!P49</f>
        <v>698</v>
      </c>
    </row>
    <row r="13" spans="1:8" x14ac:dyDescent="0.25">
      <c r="A13" s="36">
        <f>+'Raw Data'!R42</f>
        <v>44264</v>
      </c>
      <c r="B13" t="str">
        <f>+'Raw Data'!R43</f>
        <v>Crisp</v>
      </c>
      <c r="D13" s="38" t="str">
        <f>+'Raw Data'!R49</f>
        <v>Lockdown</v>
      </c>
      <c r="E13" s="16">
        <f>+'Raw Data'!S49</f>
        <v>131</v>
      </c>
      <c r="F13" s="16">
        <f>+'Raw Data'!T49</f>
        <v>374</v>
      </c>
      <c r="G13" s="16">
        <f>+'Raw Data'!U49</f>
        <v>289</v>
      </c>
      <c r="H13" s="16">
        <f>+'Raw Data'!V49</f>
        <v>794</v>
      </c>
    </row>
    <row r="14" spans="1:8" x14ac:dyDescent="0.25">
      <c r="A14" s="36">
        <f>+'Raw Data'!X42</f>
        <v>44301</v>
      </c>
      <c r="B14" t="str">
        <f>+'Raw Data'!X43</f>
        <v>Crisp</v>
      </c>
      <c r="C14" s="26" t="str">
        <f>+'Raw Data'!X49</f>
        <v>Easter</v>
      </c>
      <c r="D14" s="13" t="str">
        <f>+'Raw Data'!X50</f>
        <v>Semi-lock</v>
      </c>
      <c r="E14" s="16">
        <f>+'Raw Data'!Y49</f>
        <v>420</v>
      </c>
      <c r="F14" s="16">
        <f>+'Raw Data'!Z49</f>
        <v>564</v>
      </c>
      <c r="G14" s="16">
        <f>+'Raw Data'!AA49</f>
        <v>615</v>
      </c>
      <c r="H14" s="16">
        <f>+'Raw Data'!AB49</f>
        <v>1599</v>
      </c>
    </row>
    <row r="15" spans="1:8" x14ac:dyDescent="0.25">
      <c r="A15" s="36">
        <f>+'Raw Data'!L52</f>
        <v>44334</v>
      </c>
      <c r="B15" t="str">
        <f>+'Raw Data'!L53</f>
        <v>Dry/Wet</v>
      </c>
      <c r="D15" s="13" t="str">
        <f>+'Raw Data'!L60</f>
        <v>No Cafes</v>
      </c>
      <c r="E15" s="16">
        <f>+'Raw Data'!M59</f>
        <v>59</v>
      </c>
      <c r="F15" s="16">
        <f>+'Raw Data'!N59</f>
        <v>369</v>
      </c>
      <c r="G15" s="16">
        <f>+'Raw Data'!O59</f>
        <v>513</v>
      </c>
      <c r="H15" s="16">
        <f>+'Raw Data'!P59</f>
        <v>941</v>
      </c>
    </row>
    <row r="16" spans="1:8" x14ac:dyDescent="0.25">
      <c r="A16" s="36">
        <f>+'Raw Data'!R52</f>
        <v>44370</v>
      </c>
      <c r="B16" t="str">
        <f>+'Raw Data'!R53</f>
        <v>Dry</v>
      </c>
      <c r="D16" s="13" t="str">
        <f>+'Raw Data'!R60</f>
        <v>No Cafes</v>
      </c>
      <c r="E16" s="16">
        <f>+'Raw Data'!S59</f>
        <v>205</v>
      </c>
      <c r="F16" s="16">
        <f>+'Raw Data'!T59</f>
        <v>533</v>
      </c>
      <c r="G16" s="16">
        <f>+'Raw Data'!U59</f>
        <v>871</v>
      </c>
      <c r="H16" s="16">
        <f>+'Raw Data'!V59</f>
        <v>1609</v>
      </c>
    </row>
    <row r="17" spans="1:8" x14ac:dyDescent="0.25">
      <c r="A17" s="36">
        <f>+'Raw Data'!X52</f>
        <v>44397</v>
      </c>
      <c r="B17" t="str">
        <f>+'Raw Data'!X53</f>
        <v>V. Hot</v>
      </c>
      <c r="D17" s="13" t="str">
        <f>+'Raw Data'!X60</f>
        <v>High Covid</v>
      </c>
      <c r="E17" s="16">
        <f>+'Raw Data'!Y59</f>
        <v>215</v>
      </c>
      <c r="F17" s="16">
        <f>+'Raw Data'!Z59</f>
        <v>500</v>
      </c>
      <c r="G17" s="16">
        <f>+'Raw Data'!AA59</f>
        <v>555</v>
      </c>
      <c r="H17" s="16">
        <f>+'Raw Data'!AB59</f>
        <v>1270</v>
      </c>
    </row>
    <row r="18" spans="1:8" x14ac:dyDescent="0.25">
      <c r="A18" s="36">
        <v>44425</v>
      </c>
      <c r="B18" t="str">
        <f>+'Raw Data'!L63</f>
        <v>Dull</v>
      </c>
      <c r="C18" t="s">
        <v>55</v>
      </c>
      <c r="D18" s="13" t="s">
        <v>54</v>
      </c>
      <c r="E18" s="16">
        <f>+'Raw Data'!M69</f>
        <v>550</v>
      </c>
      <c r="F18" s="16">
        <f>+'Raw Data'!N69</f>
        <v>854</v>
      </c>
      <c r="G18" s="16">
        <f>+'Raw Data'!O69</f>
        <v>838</v>
      </c>
      <c r="H18" s="16">
        <f>SUM(E18:G18)</f>
        <v>2242</v>
      </c>
    </row>
    <row r="19" spans="1:8" x14ac:dyDescent="0.25">
      <c r="A19" s="36">
        <f>+'Raw Data'!R62</f>
        <v>44460</v>
      </c>
      <c r="B19" t="s">
        <v>20</v>
      </c>
      <c r="D19" s="13" t="s">
        <v>54</v>
      </c>
      <c r="E19" s="16">
        <f>+'Raw Data'!S69</f>
        <v>141</v>
      </c>
      <c r="F19" s="16">
        <f>+'Raw Data'!T69</f>
        <v>702</v>
      </c>
      <c r="G19" s="16">
        <f>+'Raw Data'!U69</f>
        <v>730</v>
      </c>
      <c r="H19" s="16">
        <f>SUM(E19:G19)</f>
        <v>1573</v>
      </c>
    </row>
    <row r="20" spans="1:8" x14ac:dyDescent="0.25">
      <c r="A20" s="36"/>
    </row>
    <row r="21" spans="1:8" x14ac:dyDescent="0.25">
      <c r="A21" s="36"/>
    </row>
    <row r="22" spans="1:8" x14ac:dyDescent="0.25">
      <c r="A22" s="36"/>
    </row>
    <row r="23" spans="1:8" x14ac:dyDescent="0.25">
      <c r="A23" s="36"/>
    </row>
    <row r="24" spans="1:8" x14ac:dyDescent="0.25">
      <c r="A24" s="36"/>
    </row>
    <row r="25" spans="1:8" x14ac:dyDescent="0.25">
      <c r="A25" s="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0"/>
  <sheetViews>
    <sheetView workbookViewId="0">
      <selection activeCell="B10" sqref="B10"/>
    </sheetView>
  </sheetViews>
  <sheetFormatPr defaultRowHeight="15" x14ac:dyDescent="0.25"/>
  <cols>
    <col min="1" max="1" width="4.85546875" customWidth="1"/>
    <col min="2" max="2" width="88.85546875" customWidth="1"/>
  </cols>
  <sheetData>
    <row r="1" spans="1:2" x14ac:dyDescent="0.25">
      <c r="B1" s="25" t="s">
        <v>13</v>
      </c>
    </row>
    <row r="2" spans="1:2" x14ac:dyDescent="0.25">
      <c r="B2" s="25" t="s">
        <v>37</v>
      </c>
    </row>
    <row r="4" spans="1:2" x14ac:dyDescent="0.25">
      <c r="B4" s="21" t="s">
        <v>14</v>
      </c>
    </row>
    <row r="5" spans="1:2" x14ac:dyDescent="0.25">
      <c r="A5" s="20">
        <v>1</v>
      </c>
      <c r="B5" t="s">
        <v>15</v>
      </c>
    </row>
    <row r="6" spans="1:2" x14ac:dyDescent="0.25">
      <c r="A6" s="20">
        <v>2</v>
      </c>
      <c r="B6" t="s">
        <v>16</v>
      </c>
    </row>
    <row r="7" spans="1:2" ht="30" x14ac:dyDescent="0.25">
      <c r="A7" s="20">
        <v>3</v>
      </c>
      <c r="B7" s="19" t="s">
        <v>17</v>
      </c>
    </row>
    <row r="8" spans="1:2" x14ac:dyDescent="0.25">
      <c r="A8" s="20">
        <v>4</v>
      </c>
      <c r="B8" s="19" t="s">
        <v>18</v>
      </c>
    </row>
    <row r="9" spans="1:2" x14ac:dyDescent="0.25">
      <c r="A9" s="20">
        <v>5</v>
      </c>
      <c r="B9" s="19" t="s">
        <v>23</v>
      </c>
    </row>
    <row r="10" spans="1:2" ht="30" x14ac:dyDescent="0.25">
      <c r="A10" s="20">
        <v>6</v>
      </c>
      <c r="B10" s="19" t="s">
        <v>24</v>
      </c>
    </row>
    <row r="11" spans="1:2" ht="30" x14ac:dyDescent="0.25">
      <c r="A11" s="20">
        <v>7</v>
      </c>
      <c r="B11" s="27" t="s">
        <v>36</v>
      </c>
    </row>
    <row r="13" spans="1:2" x14ac:dyDescent="0.25">
      <c r="A13" s="20"/>
      <c r="B13" s="21" t="s">
        <v>19</v>
      </c>
    </row>
    <row r="14" spans="1:2" ht="45" x14ac:dyDescent="0.25">
      <c r="A14" s="20">
        <v>8</v>
      </c>
      <c r="B14" s="19" t="s">
        <v>38</v>
      </c>
    </row>
    <row r="15" spans="1:2" x14ac:dyDescent="0.25">
      <c r="A15" s="20">
        <v>9</v>
      </c>
      <c r="B15" s="19" t="s">
        <v>25</v>
      </c>
    </row>
    <row r="16" spans="1:2" ht="50.25" customHeight="1" x14ac:dyDescent="0.25">
      <c r="A16" s="20">
        <v>10</v>
      </c>
      <c r="B16" s="23" t="s">
        <v>39</v>
      </c>
    </row>
    <row r="17" spans="1:2" ht="30" x14ac:dyDescent="0.25">
      <c r="A17" s="20">
        <v>11</v>
      </c>
      <c r="B17" s="19" t="s">
        <v>40</v>
      </c>
    </row>
    <row r="18" spans="1:2" x14ac:dyDescent="0.25">
      <c r="A18" s="20">
        <v>12</v>
      </c>
      <c r="B18" s="19" t="s">
        <v>26</v>
      </c>
    </row>
    <row r="19" spans="1:2" x14ac:dyDescent="0.25">
      <c r="A19" s="20"/>
    </row>
    <row r="20" spans="1:2" x14ac:dyDescent="0.25">
      <c r="A20" s="20"/>
      <c r="B20" s="22" t="s">
        <v>27</v>
      </c>
    </row>
    <row r="21" spans="1:2" ht="30" x14ac:dyDescent="0.25">
      <c r="A21" s="20">
        <v>13</v>
      </c>
      <c r="B21" s="23" t="s">
        <v>41</v>
      </c>
    </row>
    <row r="22" spans="1:2" x14ac:dyDescent="0.25">
      <c r="A22" s="20"/>
      <c r="B22" s="23"/>
    </row>
    <row r="23" spans="1:2" x14ac:dyDescent="0.25">
      <c r="A23" s="20"/>
      <c r="B23" s="24" t="s">
        <v>30</v>
      </c>
    </row>
    <row r="24" spans="1:2" x14ac:dyDescent="0.25">
      <c r="A24" s="20">
        <v>14</v>
      </c>
      <c r="B24" s="23" t="s">
        <v>31</v>
      </c>
    </row>
    <row r="25" spans="1:2" x14ac:dyDescent="0.25">
      <c r="A25" s="20">
        <v>15</v>
      </c>
      <c r="B25" s="23" t="s">
        <v>32</v>
      </c>
    </row>
    <row r="26" spans="1:2" x14ac:dyDescent="0.25">
      <c r="A26" s="20">
        <v>16</v>
      </c>
      <c r="B26" s="23" t="s">
        <v>33</v>
      </c>
    </row>
    <row r="27" spans="1:2" x14ac:dyDescent="0.25">
      <c r="A27" s="20"/>
      <c r="B27" s="23"/>
    </row>
    <row r="28" spans="1:2" x14ac:dyDescent="0.25">
      <c r="A28" s="20"/>
      <c r="B28" s="24" t="s">
        <v>28</v>
      </c>
    </row>
    <row r="29" spans="1:2" x14ac:dyDescent="0.25">
      <c r="A29" s="20">
        <v>17</v>
      </c>
      <c r="B29" t="s">
        <v>29</v>
      </c>
    </row>
    <row r="30" spans="1:2" x14ac:dyDescent="0.25">
      <c r="A30" s="20">
        <v>18</v>
      </c>
      <c r="B30" s="23" t="s">
        <v>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ECE71DBCAE3F4484AF67EAB843F855" ma:contentTypeVersion="15" ma:contentTypeDescription="Create a new document." ma:contentTypeScope="" ma:versionID="dbf459eec4e5bd161d3ed5649f5ea8b1">
  <xsd:schema xmlns:xsd="http://www.w3.org/2001/XMLSchema" xmlns:xs="http://www.w3.org/2001/XMLSchema" xmlns:p="http://schemas.microsoft.com/office/2006/metadata/properties" xmlns:ns2="c01157c2-8cd1-42cc-92e9-0843b19f079b" xmlns:ns3="cdc0f8a3-39d0-4f39-9b4f-c537e9470203" targetNamespace="http://schemas.microsoft.com/office/2006/metadata/properties" ma:root="true" ma:fieldsID="482682b9a9b44abff22748a634f2ed0c" ns2:_="" ns3:_="">
    <xsd:import namespace="c01157c2-8cd1-42cc-92e9-0843b19f079b"/>
    <xsd:import namespace="cdc0f8a3-39d0-4f39-9b4f-c537e94702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157c2-8cd1-42cc-92e9-0843b19f0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9b6a34e-e045-417a-a79a-39dac7c38fa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c0f8a3-39d0-4f39-9b4f-c537e94702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be9aaf-911c-40ac-92d3-4ebbb0ffad5a}" ma:internalName="TaxCatchAll" ma:showField="CatchAllData" ma:web="cdc0f8a3-39d0-4f39-9b4f-c537e947020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c0f8a3-39d0-4f39-9b4f-c537e9470203" xsi:nil="true"/>
    <lcf76f155ced4ddcb4097134ff3c332f xmlns="c01157c2-8cd1-42cc-92e9-0843b19f07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1B3114-4ED5-4799-8F66-D3AAA3C521BB}"/>
</file>

<file path=customXml/itemProps2.xml><?xml version="1.0" encoding="utf-8"?>
<ds:datastoreItem xmlns:ds="http://schemas.openxmlformats.org/officeDocument/2006/customXml" ds:itemID="{207F092E-D2AB-4841-ADD7-ED6B8E62D23D}"/>
</file>

<file path=customXml/itemProps3.xml><?xml version="1.0" encoding="utf-8"?>
<ds:datastoreItem xmlns:ds="http://schemas.openxmlformats.org/officeDocument/2006/customXml" ds:itemID="{50247956-86B6-4893-AB47-9492D7F728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Raw Data</vt:lpstr>
      <vt:lpstr>One Day Profile</vt:lpstr>
      <vt:lpstr>Interpretation</vt:lpstr>
      <vt:lpstr>A Year of Tuesdays</vt:lpstr>
      <vt:lpstr>Exec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NigelHayes</cp:lastModifiedBy>
  <dcterms:created xsi:type="dcterms:W3CDTF">2020-07-15T11:54:43Z</dcterms:created>
  <dcterms:modified xsi:type="dcterms:W3CDTF">2022-04-27T10:40:19Z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0x010100E0ECE71DBCAE3F4484AF67EAB843F855</vt:lpwstr>
  </property>
  <property fmtid="{D5CDD505-2E9C-101B-9397-08002B2CF9AE}" pid="3" name="Order">
    <vt:r8>1050200</vt:r8>
  </property>
</Properties>
</file>